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доходы" sheetId="2" r:id="rId1"/>
  </sheets>
  <calcPr calcId="125725"/>
</workbook>
</file>

<file path=xl/calcChain.xml><?xml version="1.0" encoding="utf-8"?>
<calcChain xmlns="http://schemas.openxmlformats.org/spreadsheetml/2006/main">
  <c r="K47" i="2"/>
  <c r="F35"/>
  <c r="G32"/>
  <c r="D32"/>
  <c r="H35"/>
  <c r="I35"/>
  <c r="J35"/>
  <c r="C32"/>
  <c r="H43"/>
  <c r="I43"/>
  <c r="J43"/>
  <c r="K43"/>
  <c r="H50"/>
  <c r="I50"/>
  <c r="J50"/>
  <c r="K50"/>
  <c r="H52"/>
  <c r="I52"/>
  <c r="J52"/>
  <c r="K52"/>
  <c r="F52"/>
  <c r="G51"/>
  <c r="D51"/>
  <c r="E51"/>
  <c r="C51"/>
  <c r="F43"/>
  <c r="I38"/>
  <c r="J38"/>
  <c r="K38"/>
  <c r="H33"/>
  <c r="I33"/>
  <c r="J33"/>
  <c r="K33"/>
  <c r="H34"/>
  <c r="I34"/>
  <c r="J34"/>
  <c r="K34"/>
  <c r="H37"/>
  <c r="I37"/>
  <c r="J37"/>
  <c r="K37"/>
  <c r="F37"/>
  <c r="G36"/>
  <c r="D36"/>
  <c r="E36"/>
  <c r="C36"/>
  <c r="G12"/>
  <c r="H31"/>
  <c r="I31"/>
  <c r="J31"/>
  <c r="K31"/>
  <c r="F31"/>
  <c r="G30"/>
  <c r="E30"/>
  <c r="D30"/>
  <c r="C30"/>
  <c r="E26"/>
  <c r="F33"/>
  <c r="F34"/>
  <c r="E32"/>
  <c r="I32" s="1"/>
  <c r="J32"/>
  <c r="H15"/>
  <c r="I15"/>
  <c r="J15"/>
  <c r="K15"/>
  <c r="G14"/>
  <c r="F15"/>
  <c r="E14"/>
  <c r="I14" s="1"/>
  <c r="D14"/>
  <c r="C14"/>
  <c r="F30" l="1"/>
  <c r="F36"/>
  <c r="K51"/>
  <c r="E25"/>
  <c r="F51"/>
  <c r="H51"/>
  <c r="I51"/>
  <c r="I36"/>
  <c r="J36"/>
  <c r="H36"/>
  <c r="K36"/>
  <c r="J51"/>
  <c r="K32"/>
  <c r="J14"/>
  <c r="J30"/>
  <c r="H30"/>
  <c r="K30"/>
  <c r="I30"/>
  <c r="F32"/>
  <c r="H14"/>
  <c r="H32"/>
  <c r="F14"/>
  <c r="K14"/>
  <c r="K49" l="1"/>
  <c r="K46"/>
  <c r="K45"/>
  <c r="K42"/>
  <c r="K29"/>
  <c r="K28"/>
  <c r="K27"/>
  <c r="K24"/>
  <c r="K22"/>
  <c r="K21"/>
  <c r="K20"/>
  <c r="K18"/>
  <c r="K17"/>
  <c r="K13"/>
  <c r="J49"/>
  <c r="J47"/>
  <c r="J46"/>
  <c r="J45"/>
  <c r="J42"/>
  <c r="J29"/>
  <c r="J28"/>
  <c r="J27"/>
  <c r="J24"/>
  <c r="J22"/>
  <c r="J21"/>
  <c r="J20"/>
  <c r="J18"/>
  <c r="J17"/>
  <c r="J13"/>
  <c r="G41"/>
  <c r="C48"/>
  <c r="C44"/>
  <c r="C41"/>
  <c r="C26"/>
  <c r="C25" s="1"/>
  <c r="C23"/>
  <c r="C19"/>
  <c r="C16"/>
  <c r="C12"/>
  <c r="C40" l="1"/>
  <c r="C39" s="1"/>
  <c r="C10"/>
  <c r="C11"/>
  <c r="J41"/>
  <c r="K41"/>
  <c r="I49"/>
  <c r="I47"/>
  <c r="I46"/>
  <c r="I45"/>
  <c r="I42"/>
  <c r="I29"/>
  <c r="I28"/>
  <c r="I27"/>
  <c r="I24"/>
  <c r="I22"/>
  <c r="I21"/>
  <c r="I20"/>
  <c r="I17"/>
  <c r="I13"/>
  <c r="H49"/>
  <c r="H47"/>
  <c r="H46"/>
  <c r="H45"/>
  <c r="H42"/>
  <c r="H38"/>
  <c r="H29"/>
  <c r="H28"/>
  <c r="H27"/>
  <c r="H24"/>
  <c r="H22"/>
  <c r="H21"/>
  <c r="H20"/>
  <c r="H18"/>
  <c r="H17"/>
  <c r="H13"/>
  <c r="C53" l="1"/>
  <c r="K12"/>
  <c r="J12"/>
  <c r="G48" l="1"/>
  <c r="G44"/>
  <c r="G40" s="1"/>
  <c r="G39" s="1"/>
  <c r="E44"/>
  <c r="F50"/>
  <c r="F47"/>
  <c r="D41"/>
  <c r="D44"/>
  <c r="K48" l="1"/>
  <c r="J48"/>
  <c r="J44"/>
  <c r="K44"/>
  <c r="I44"/>
  <c r="H44"/>
  <c r="K40" l="1"/>
  <c r="J40"/>
  <c r="E48" l="1"/>
  <c r="E41"/>
  <c r="E23"/>
  <c r="E19"/>
  <c r="E16"/>
  <c r="E12"/>
  <c r="F49"/>
  <c r="F46"/>
  <c r="F45"/>
  <c r="F42"/>
  <c r="F38"/>
  <c r="F29"/>
  <c r="F28"/>
  <c r="F27"/>
  <c r="F24"/>
  <c r="F22"/>
  <c r="F21"/>
  <c r="F20"/>
  <c r="F18"/>
  <c r="F17"/>
  <c r="F13"/>
  <c r="E11" l="1"/>
  <c r="I48"/>
  <c r="H48"/>
  <c r="I41"/>
  <c r="H41"/>
  <c r="E10"/>
  <c r="H12"/>
  <c r="I12"/>
  <c r="E40"/>
  <c r="F41"/>
  <c r="G16"/>
  <c r="I16" l="1"/>
  <c r="K16"/>
  <c r="J16"/>
  <c r="H16"/>
  <c r="E39"/>
  <c r="H40"/>
  <c r="I40"/>
  <c r="D16"/>
  <c r="G26"/>
  <c r="G25" s="1"/>
  <c r="G23"/>
  <c r="G11" s="1"/>
  <c r="G19"/>
  <c r="D48"/>
  <c r="F44"/>
  <c r="D26"/>
  <c r="D25" s="1"/>
  <c r="D23"/>
  <c r="F23" s="1"/>
  <c r="D19"/>
  <c r="F19" s="1"/>
  <c r="D12"/>
  <c r="G10" l="1"/>
  <c r="F16"/>
  <c r="D11"/>
  <c r="F11" s="1"/>
  <c r="K19"/>
  <c r="J19"/>
  <c r="K26"/>
  <c r="J26"/>
  <c r="K23"/>
  <c r="J23"/>
  <c r="H26"/>
  <c r="I26"/>
  <c r="I23"/>
  <c r="H23"/>
  <c r="H19"/>
  <c r="I19"/>
  <c r="E53"/>
  <c r="D40"/>
  <c r="D39" s="1"/>
  <c r="F48"/>
  <c r="F12"/>
  <c r="F25"/>
  <c r="F26"/>
  <c r="F40" l="1"/>
  <c r="D10"/>
  <c r="F10" s="1"/>
  <c r="K11"/>
  <c r="J11"/>
  <c r="K25"/>
  <c r="J25"/>
  <c r="I25"/>
  <c r="H25"/>
  <c r="I11"/>
  <c r="H11"/>
  <c r="I10"/>
  <c r="J10" l="1"/>
  <c r="K10"/>
  <c r="G53"/>
  <c r="K39"/>
  <c r="J39"/>
  <c r="H39"/>
  <c r="I39"/>
  <c r="H10"/>
  <c r="D53"/>
  <c r="F53" s="1"/>
  <c r="F39"/>
  <c r="K53" l="1"/>
  <c r="J53"/>
  <c r="I53"/>
  <c r="H53"/>
</calcChain>
</file>

<file path=xl/sharedStrings.xml><?xml version="1.0" encoding="utf-8"?>
<sst xmlns="http://schemas.openxmlformats.org/spreadsheetml/2006/main" count="110" uniqueCount="108">
  <si>
    <t>АНАЛИЗ</t>
  </si>
  <si>
    <t>Наименование показателя</t>
  </si>
  <si>
    <t>Код бюджетной классификации</t>
  </si>
  <si>
    <t>Сумма</t>
  </si>
  <si>
    <t>%</t>
  </si>
  <si>
    <t>БЕЗВОЗМЕЗДНЫЕ ПОСТУПЛЕНИЯ ОТ ДРУГИХ БЮДЖЕТОВ БЮДЖЕТНОЙ СИСТЕМЫ РОССИЙСКОЙ ФЕДЕРАЦИИ</t>
  </si>
  <si>
    <t xml:space="preserve">Иные межбюджетные трансферты </t>
  </si>
  <si>
    <t>Контрольно-счетной палаты</t>
  </si>
  <si>
    <t>Инспектор</t>
  </si>
  <si>
    <t>НАЛОГИ НА ПРИБЫЛЬ ,ДОХОДЫ</t>
  </si>
  <si>
    <t>Налог на доходы физических лиц</t>
  </si>
  <si>
    <t>182 1 01 00000 00 0000 000</t>
  </si>
  <si>
    <t>182 1 01 02000 00 0000 000</t>
  </si>
  <si>
    <t>НАЛОГИ НА СОВОКУПНЫЙ ДОХОД</t>
  </si>
  <si>
    <t>182 1 05 00000 00 0000 000</t>
  </si>
  <si>
    <t>Налог,взимаемый в связи с применением упрощенной системы налогообложения</t>
  </si>
  <si>
    <t>182 1 05 01000 00 0000 000</t>
  </si>
  <si>
    <t>НАЛОГ НА ИМУЩЕСТВО</t>
  </si>
  <si>
    <t>Налог на имущество физических лиц</t>
  </si>
  <si>
    <t>182 1 06 00000 00 0000 000</t>
  </si>
  <si>
    <t>Земельный налог</t>
  </si>
  <si>
    <t>Транспортный налог</t>
  </si>
  <si>
    <t>ГОСУДАРСТВЕННАЯ ПОШЛИНА</t>
  </si>
  <si>
    <t>Госпошлина за совершение нотариальных действий</t>
  </si>
  <si>
    <t>182 1 06 01000 00 0000 110</t>
  </si>
  <si>
    <t>182 1 06 06000 00 0000 110</t>
  </si>
  <si>
    <t>182 1 06 04000 02 0000 110</t>
  </si>
  <si>
    <t xml:space="preserve">ДОХОДЫ ОТ ИСПОЛЬЗОВАНИЯ ИМУЩЕСТВА ,НАХОДЯЩЕГОСЯ В ГОСУДАРСТВЕННОЙ И МУНИЦИПАЛЬНОЙ СОБСТВЕННОСТИ </t>
  </si>
  <si>
    <t>Прочие поступления от использования имущества , находящегося в собственности поселений</t>
  </si>
  <si>
    <t xml:space="preserve">БЕЗВОЗМЕЗДНЫЕ ПОСТУПЛЕНИЯ </t>
  </si>
  <si>
    <t>Дотации от других бюджетов бюджетной системы Российской Федерации</t>
  </si>
  <si>
    <t>Субвенции из краевого фонда компенсаций (КФФП)</t>
  </si>
  <si>
    <t>Субвенции на реализацию федерального закона от 28.03.1998 года №53 ФЗ "О воинской обязанности и военной службе"</t>
  </si>
  <si>
    <t>Субвенции на реализацию Закона Хабаровского края от 29.09.2005 года №301 "О наделении отганов местного самоуправления полномочиями на государственную регистрацию актов гражданского состояния"</t>
  </si>
  <si>
    <t>Прочие межбюджетные трансферты, передаваемые бюджетам поселений</t>
  </si>
  <si>
    <t>ВСЕГО ДОХОДОВ</t>
  </si>
  <si>
    <t>Приложение №2</t>
  </si>
  <si>
    <t>Единый сельскохозяйственный налог</t>
  </si>
  <si>
    <t>182 1 05 03000 00 0000 000</t>
  </si>
  <si>
    <t>913 1 08 00000 00 0000 110</t>
  </si>
  <si>
    <t>913 1 08 04020 01 1000 110</t>
  </si>
  <si>
    <t>913 1 11 09045 10 0000 120</t>
  </si>
  <si>
    <t>913 2 00 00000 00 0000 000</t>
  </si>
  <si>
    <t>913 2 02 00000 00 0000 000</t>
  </si>
  <si>
    <t>913 2 02 01000 00 0000 151</t>
  </si>
  <si>
    <t>913 2 02 01001 10 0000 151</t>
  </si>
  <si>
    <t>913 2 02 03000 00 0000 000</t>
  </si>
  <si>
    <t>913 2 02 03015 10 0000 151</t>
  </si>
  <si>
    <t>913 2 02 03003 10 0000 151</t>
  </si>
  <si>
    <t>913 2 02 04000 00 0000 151</t>
  </si>
  <si>
    <t>913 2 02 04999 10 0000 151</t>
  </si>
  <si>
    <t>913 1 17 01050 10 0000 180</t>
  </si>
  <si>
    <t>Невыясненные  поступления</t>
  </si>
  <si>
    <t>Дотации бюджетам поселений на выравнивангие бюджетной обеспеченности (РФФПП)</t>
  </si>
  <si>
    <t>Доходы ,получаемые  в виде арендной платы за земельные участки,государственная собственность 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</si>
  <si>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НЕНАЛОГОВЫЕ ДОХОДЫ</t>
  </si>
  <si>
    <t>НАЛОГОВЫЕ ДОХОДЫ</t>
  </si>
  <si>
    <t>Прочие безвозмездные поступления</t>
  </si>
  <si>
    <t>913 2 07 05030 10 0000 180</t>
  </si>
  <si>
    <t>913 2 02 02999 00 0000 151</t>
  </si>
  <si>
    <t>Закон Хабаровского края от 24.11.2010 №49"О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правонарушениях"</t>
  </si>
  <si>
    <t>913 2 02 03024 10 0000 151</t>
  </si>
  <si>
    <t>Доходы от реализации иного имущества, находящегося в собственности поселений(за исключением имущества муниципальных бюджетных автономных учреждений, а также имущества муниципальных учреждений,) в том числе казенных, в части реализации основных средств по указанному имуществу</t>
  </si>
  <si>
    <t xml:space="preserve">исполнения доходов бюджета   сельского поселения  "Село Булава"  Ульчского муниципального района </t>
  </si>
  <si>
    <t>Утвержденные бюджетные назначения по отчету (ф.0503117)</t>
  </si>
  <si>
    <t>6=(5-4)</t>
  </si>
  <si>
    <t>8=(7-5)</t>
  </si>
  <si>
    <t>9=(7/5*100%)</t>
  </si>
  <si>
    <t>10=(7-3)</t>
  </si>
  <si>
    <t>11=(7/3*100%)</t>
  </si>
  <si>
    <t>Хабаровского края за 2015 год</t>
  </si>
  <si>
    <t>Утвержденные бюджетные назначения по решению Совета депутатов от 21.12.2015     № 136</t>
  </si>
  <si>
    <t>Отклонение от утвержденных бюджетных назначений по отчету от Решения от 21.12.2015   № 136</t>
  </si>
  <si>
    <t>Исполнено  за 2015 год (ф.0503117)</t>
  </si>
  <si>
    <t>ДОХОДЫ НАЛОГОВЫЕ И НЕНАЛОГОВЫЕ - всего</t>
  </si>
  <si>
    <t>Отклонение исполненных бюджетных назначений 2015 года от утвержденных бюджетных назначений по отчету</t>
  </si>
  <si>
    <t>Отклонение отчета  2015 года от отчета за 2014 год</t>
  </si>
  <si>
    <t>НАЛОГИ НА ТОВАРЫ (РАБОТЫ, УСЛУГИ) РЕАЛИЗУЕМЫЕ НА ТЕРРИТОРИИ РОССИЙСКОЙ ФЕДЕРАЦИИ</t>
  </si>
  <si>
    <t>Акцизы по подакцизным товарам (продукции), производимые на территории Российской Федерации</t>
  </si>
  <si>
    <t>100 1 03 02000 01 0000 110</t>
  </si>
  <si>
    <t>100 1 03 00000 01 0000 110</t>
  </si>
  <si>
    <t>ДОХОДЫ ОТ ПРОДАЖИ МАТЕРИАЛЬНЫХ И НЕМАТЕРИАЛЬНЫХ АКТИВОВ</t>
  </si>
  <si>
    <t>913 1 14 00000 00 0000 000</t>
  </si>
  <si>
    <t>В.В.Камерилов</t>
  </si>
  <si>
    <t>ДОХОДЫ ОТ ОКАЗАНИЯ ПЛАТНЫХ УСЛУГ (РАБОТ) И КОМПЕНСАЦИИ ЗАТРАТ ГОСУДАРСТВА</t>
  </si>
  <si>
    <t>Прочие доходы от компенсации затрат государства</t>
  </si>
  <si>
    <t>913 1 13 02995 10 0000 130</t>
  </si>
  <si>
    <t>913 1 13 00000 00 00000 00</t>
  </si>
  <si>
    <t>913 1 11 00000 00 0000 000</t>
  </si>
  <si>
    <t>913 1 11 05013 10 0000 120</t>
  </si>
  <si>
    <t>913 1 14 010501 00 0000 410</t>
  </si>
  <si>
    <t>913 1 14 06013 10 0000 430</t>
  </si>
  <si>
    <t>ШТРАФЫ, САНКЦИИ, ВОЗМЕЩЕНИЕ УЩЕРБА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</si>
  <si>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нужд сельских поселений</t>
  </si>
  <si>
    <t>913 1 16 33050 10 0000 140</t>
  </si>
  <si>
    <t>913 1 16 00000 00 0000 000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</si>
  <si>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</si>
  <si>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</si>
  <si>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913 2 19 00000 00 0000 000</t>
  </si>
  <si>
    <t>913 2 19 05000 10 0000 151</t>
  </si>
  <si>
    <t>Исполнено 2014 год (ф.0503317)</t>
  </si>
  <si>
    <t>(в рублях)</t>
  </si>
  <si>
    <t>Доходы от продажи квартир</t>
  </si>
  <si>
    <t>913 1 14 01050 10 0000 120</t>
  </si>
  <si>
    <t>Субсидии бюджетам бюджетной системы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</si>
  <si>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</si>
  <si>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Доходы от сдачи в аренду  имущества, составляющего казну сельских поселений и созданных ими учреждений (за исключением земельных участков)</t>
  </si>
  <si>
    <t>913 1 11 05075 10 0000 120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</si>
</sst>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2" borderId="0" xfId="0" applyFill="1"/>
    <xf numFmtId="4" fontId="6" fillId="2" borderId="4" xfId="0" applyNumberFormat="1" applyFont="1" applyFill="1" applyBorder="1" applyAlignment="1">
      <alignment horizontal="center" vertical="center" wrapText="1"/>
    </xf>
    <xf numFmtId="1" fontId="6" fillId="2" borderId="4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/>
    </xf>
    <xf numFmtId="2" fontId="15" fillId="2" borderId="4" xfId="0" applyNumberFormat="1" applyFont="1" applyFill="1" applyBorder="1" applyAlignment="1">
      <alignment horizontal="center" vertical="center" wrapText="1"/>
    </xf>
    <xf numFmtId="0" fontId="14" fillId="2" borderId="0" xfId="0" applyFont="1" applyFill="1"/>
    <xf numFmtId="0" fontId="10" fillId="2" borderId="4" xfId="0" applyFont="1" applyFill="1" applyBorder="1" applyAlignment="1">
      <alignment horizontal="justify" wrapText="1"/>
    </xf>
    <xf numFmtId="49" fontId="6" fillId="2" borderId="4" xfId="0" applyNumberFormat="1" applyFont="1" applyFill="1" applyBorder="1" applyAlignment="1">
      <alignment horizontal="center" wrapText="1"/>
    </xf>
    <xf numFmtId="4" fontId="6" fillId="2" borderId="4" xfId="0" applyNumberFormat="1" applyFont="1" applyFill="1" applyBorder="1" applyAlignment="1">
      <alignment horizontal="center" wrapText="1"/>
    </xf>
    <xf numFmtId="4" fontId="15" fillId="2" borderId="4" xfId="0" applyNumberFormat="1" applyFont="1" applyFill="1" applyBorder="1"/>
    <xf numFmtId="2" fontId="15" fillId="2" borderId="4" xfId="0" applyNumberFormat="1" applyFont="1" applyFill="1" applyBorder="1"/>
    <xf numFmtId="0" fontId="6" fillId="2" borderId="4" xfId="0" applyFont="1" applyFill="1" applyBorder="1" applyAlignment="1">
      <alignment horizontal="justify" wrapText="1"/>
    </xf>
    <xf numFmtId="1" fontId="8" fillId="2" borderId="4" xfId="0" quotePrefix="1" applyNumberFormat="1" applyFont="1" applyFill="1" applyBorder="1" applyAlignment="1" applyProtection="1">
      <alignment horizontal="center" wrapText="1"/>
    </xf>
    <xf numFmtId="0" fontId="2" fillId="2" borderId="4" xfId="0" applyFont="1" applyFill="1" applyBorder="1" applyAlignment="1">
      <alignment horizontal="justify" wrapText="1"/>
    </xf>
    <xf numFmtId="1" fontId="3" fillId="2" borderId="4" xfId="0" quotePrefix="1" applyNumberFormat="1" applyFont="1" applyFill="1" applyBorder="1" applyAlignment="1" applyProtection="1">
      <alignment horizontal="center" wrapText="1"/>
    </xf>
    <xf numFmtId="4" fontId="2" fillId="2" borderId="4" xfId="0" quotePrefix="1" applyNumberFormat="1" applyFont="1" applyFill="1" applyBorder="1" applyAlignment="1" applyProtection="1">
      <alignment horizontal="center" wrapText="1"/>
    </xf>
    <xf numFmtId="4" fontId="2" fillId="2" borderId="4" xfId="0" applyNumberFormat="1" applyFont="1" applyFill="1" applyBorder="1" applyAlignment="1">
      <alignment horizontal="center" wrapText="1"/>
    </xf>
    <xf numFmtId="4" fontId="13" fillId="2" borderId="4" xfId="0" applyNumberFormat="1" applyFont="1" applyFill="1" applyBorder="1"/>
    <xf numFmtId="2" fontId="13" fillId="2" borderId="4" xfId="0" applyNumberFormat="1" applyFont="1" applyFill="1" applyBorder="1"/>
    <xf numFmtId="1" fontId="8" fillId="2" borderId="4" xfId="0" applyNumberFormat="1" applyFont="1" applyFill="1" applyBorder="1" applyAlignment="1" applyProtection="1">
      <alignment horizontal="center" wrapText="1"/>
    </xf>
    <xf numFmtId="4" fontId="6" fillId="2" borderId="4" xfId="0" quotePrefix="1" applyNumberFormat="1" applyFont="1" applyFill="1" applyBorder="1" applyAlignment="1" applyProtection="1">
      <alignment horizontal="center" wrapText="1"/>
    </xf>
    <xf numFmtId="1" fontId="3" fillId="2" borderId="4" xfId="0" applyNumberFormat="1" applyFont="1" applyFill="1" applyBorder="1" applyAlignment="1" applyProtection="1">
      <alignment horizontal="center" wrapText="1"/>
    </xf>
    <xf numFmtId="0" fontId="6" fillId="2" borderId="4" xfId="0" applyFont="1" applyFill="1" applyBorder="1" applyAlignment="1">
      <alignment horizontal="left" wrapText="1"/>
    </xf>
    <xf numFmtId="0" fontId="0" fillId="2" borderId="0" xfId="0" applyFont="1" applyFill="1"/>
    <xf numFmtId="4" fontId="2" fillId="2" borderId="4" xfId="0" applyNumberFormat="1" applyFont="1" applyFill="1" applyBorder="1" applyAlignment="1" applyProtection="1">
      <alignment horizontal="center" wrapText="1"/>
    </xf>
    <xf numFmtId="0" fontId="12" fillId="2" borderId="4" xfId="0" applyFont="1" applyFill="1" applyBorder="1" applyAlignment="1">
      <alignment horizontal="justify" wrapText="1"/>
    </xf>
    <xf numFmtId="0" fontId="7" fillId="2" borderId="4" xfId="0" applyFont="1" applyFill="1" applyBorder="1" applyAlignment="1">
      <alignment horizontal="justify" wrapText="1"/>
    </xf>
    <xf numFmtId="4" fontId="6" fillId="2" borderId="4" xfId="0" applyNumberFormat="1" applyFont="1" applyFill="1" applyBorder="1" applyAlignment="1" applyProtection="1">
      <alignment horizontal="center" wrapText="1"/>
    </xf>
    <xf numFmtId="2" fontId="6" fillId="2" borderId="4" xfId="0" applyNumberFormat="1" applyFont="1" applyFill="1" applyBorder="1" applyAlignment="1" applyProtection="1">
      <alignment horizontal="center" wrapText="1"/>
    </xf>
    <xf numFmtId="2" fontId="2" fillId="2" borderId="4" xfId="0" applyNumberFormat="1" applyFont="1" applyFill="1" applyBorder="1" applyAlignment="1" applyProtection="1">
      <alignment horizontal="center" wrapText="1"/>
    </xf>
    <xf numFmtId="0" fontId="4" fillId="2" borderId="4" xfId="0" applyNumberFormat="1" applyFont="1" applyFill="1" applyBorder="1" applyAlignment="1" applyProtection="1">
      <alignment horizontal="left" wrapText="1"/>
    </xf>
    <xf numFmtId="0" fontId="5" fillId="2" borderId="4" xfId="0" applyNumberFormat="1" applyFont="1" applyFill="1" applyBorder="1" applyAlignment="1" applyProtection="1">
      <alignment horizontal="left" wrapText="1"/>
    </xf>
    <xf numFmtId="0" fontId="5" fillId="2" borderId="4" xfId="0" applyNumberFormat="1" applyFont="1" applyFill="1" applyBorder="1" applyAlignment="1" applyProtection="1">
      <alignment horizontal="left" wrapText="1" indent="1"/>
    </xf>
    <xf numFmtId="0" fontId="7" fillId="2" borderId="4" xfId="0" applyNumberFormat="1" applyFont="1" applyFill="1" applyBorder="1" applyAlignment="1" applyProtection="1">
      <alignment horizontal="left" wrapText="1" indent="1"/>
    </xf>
    <xf numFmtId="4" fontId="2" fillId="2" borderId="2" xfId="0" applyNumberFormat="1" applyFont="1" applyFill="1" applyBorder="1" applyAlignment="1">
      <alignment horizontal="center" wrapText="1"/>
    </xf>
    <xf numFmtId="4" fontId="13" fillId="2" borderId="2" xfId="0" applyNumberFormat="1" applyFont="1" applyFill="1" applyBorder="1" applyAlignment="1">
      <alignment horizontal="center"/>
    </xf>
    <xf numFmtId="0" fontId="6" fillId="2" borderId="2" xfId="0" applyNumberFormat="1" applyFont="1" applyFill="1" applyBorder="1" applyAlignment="1" applyProtection="1">
      <alignment horizontal="left" wrapText="1" indent="1"/>
    </xf>
    <xf numFmtId="4" fontId="4" fillId="2" borderId="4" xfId="0" applyNumberFormat="1" applyFont="1" applyFill="1" applyBorder="1" applyAlignment="1">
      <alignment horizontal="center" wrapText="1"/>
    </xf>
    <xf numFmtId="4" fontId="4" fillId="2" borderId="2" xfId="0" applyNumberFormat="1" applyFont="1" applyFill="1" applyBorder="1" applyAlignment="1">
      <alignment horizontal="center" wrapText="1"/>
    </xf>
    <xf numFmtId="2" fontId="18" fillId="2" borderId="2" xfId="0" applyNumberFormat="1" applyFont="1" applyFill="1" applyBorder="1" applyAlignment="1">
      <alignment horizontal="center"/>
    </xf>
    <xf numFmtId="4" fontId="15" fillId="2" borderId="2" xfId="0" applyNumberFormat="1" applyFont="1" applyFill="1" applyBorder="1" applyAlignment="1">
      <alignment horizontal="center"/>
    </xf>
    <xf numFmtId="0" fontId="2" fillId="2" borderId="2" xfId="0" applyNumberFormat="1" applyFont="1" applyFill="1" applyBorder="1" applyAlignment="1" applyProtection="1">
      <alignment horizontal="left" wrapText="1" indent="1"/>
    </xf>
    <xf numFmtId="4" fontId="5" fillId="2" borderId="4" xfId="0" applyNumberFormat="1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wrapText="1"/>
    </xf>
    <xf numFmtId="4" fontId="19" fillId="2" borderId="2" xfId="0" applyNumberFormat="1" applyFont="1" applyFill="1" applyBorder="1" applyAlignment="1">
      <alignment horizontal="center"/>
    </xf>
    <xf numFmtId="0" fontId="9" fillId="2" borderId="2" xfId="0" applyNumberFormat="1" applyFont="1" applyFill="1" applyBorder="1" applyAlignment="1" applyProtection="1">
      <alignment horizontal="left" wrapText="1" indent="1"/>
    </xf>
    <xf numFmtId="0" fontId="11" fillId="2" borderId="4" xfId="0" applyFont="1" applyFill="1" applyBorder="1"/>
    <xf numFmtId="4" fontId="15" fillId="2" borderId="4" xfId="0" applyNumberFormat="1" applyFont="1" applyFill="1" applyBorder="1" applyAlignment="1">
      <alignment horizontal="center"/>
    </xf>
    <xf numFmtId="0" fontId="17" fillId="2" borderId="0" xfId="0" applyFont="1" applyFill="1"/>
    <xf numFmtId="0" fontId="17" fillId="2" borderId="0" xfId="0" applyFont="1" applyFill="1" applyAlignment="1">
      <alignment horizontal="right"/>
    </xf>
    <xf numFmtId="0" fontId="17" fillId="2" borderId="0" xfId="0" applyFont="1" applyFill="1" applyAlignment="1"/>
    <xf numFmtId="4" fontId="6" fillId="2" borderId="5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4" fontId="6" fillId="2" borderId="7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16" fillId="2" borderId="0" xfId="0" applyFont="1" applyFill="1" applyAlignment="1">
      <alignment horizontal="center" wrapText="1"/>
    </xf>
    <xf numFmtId="0" fontId="16" fillId="2" borderId="0" xfId="0" applyFont="1" applyFill="1" applyAlignment="1">
      <alignment horizontal="center"/>
    </xf>
    <xf numFmtId="4" fontId="2" fillId="2" borderId="10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6"/>
  <sheetViews>
    <sheetView tabSelected="1" topLeftCell="A22" workbookViewId="0">
      <selection activeCell="A28" sqref="A28"/>
    </sheetView>
  </sheetViews>
  <sheetFormatPr defaultRowHeight="15"/>
  <cols>
    <col min="1" max="1" width="33.28515625" style="1" customWidth="1"/>
    <col min="2" max="2" width="18.28515625" style="1" customWidth="1"/>
    <col min="3" max="3" width="16.7109375" style="1" customWidth="1"/>
    <col min="4" max="4" width="12.42578125" style="1" customWidth="1"/>
    <col min="5" max="5" width="12.7109375" style="1" customWidth="1"/>
    <col min="6" max="6" width="11.5703125" style="1" customWidth="1"/>
    <col min="7" max="7" width="12.42578125" style="1" customWidth="1"/>
    <col min="8" max="8" width="13" style="1" customWidth="1"/>
    <col min="9" max="9" width="10.28515625" style="1" customWidth="1"/>
    <col min="10" max="10" width="13.28515625" style="1" customWidth="1"/>
    <col min="11" max="11" width="10.7109375" style="1" customWidth="1"/>
    <col min="12" max="162" width="9.140625" style="1"/>
    <col min="163" max="163" width="32.42578125" style="1" customWidth="1"/>
    <col min="164" max="164" width="19.85546875" style="1" customWidth="1"/>
    <col min="165" max="165" width="14.42578125" style="1" customWidth="1"/>
    <col min="166" max="166" width="15.42578125" style="1" customWidth="1"/>
    <col min="167" max="167" width="12.42578125" style="1" customWidth="1"/>
    <col min="168" max="168" width="12.5703125" style="1" customWidth="1"/>
    <col min="169" max="169" width="14.7109375" style="1" customWidth="1"/>
    <col min="170" max="170" width="16.28515625" style="1" customWidth="1"/>
    <col min="171" max="171" width="11.85546875" style="1" customWidth="1"/>
    <col min="172" max="172" width="15.42578125" style="1" customWidth="1"/>
    <col min="173" max="173" width="14.85546875" style="1" customWidth="1"/>
    <col min="174" max="418" width="9.140625" style="1"/>
    <col min="419" max="419" width="32.42578125" style="1" customWidth="1"/>
    <col min="420" max="420" width="19.85546875" style="1" customWidth="1"/>
    <col min="421" max="421" width="14.42578125" style="1" customWidth="1"/>
    <col min="422" max="422" width="15.42578125" style="1" customWidth="1"/>
    <col min="423" max="423" width="12.42578125" style="1" customWidth="1"/>
    <col min="424" max="424" width="12.5703125" style="1" customWidth="1"/>
    <col min="425" max="425" width="14.7109375" style="1" customWidth="1"/>
    <col min="426" max="426" width="16.28515625" style="1" customWidth="1"/>
    <col min="427" max="427" width="11.85546875" style="1" customWidth="1"/>
    <col min="428" max="428" width="15.42578125" style="1" customWidth="1"/>
    <col min="429" max="429" width="14.85546875" style="1" customWidth="1"/>
    <col min="430" max="674" width="9.140625" style="1"/>
    <col min="675" max="675" width="32.42578125" style="1" customWidth="1"/>
    <col min="676" max="676" width="19.85546875" style="1" customWidth="1"/>
    <col min="677" max="677" width="14.42578125" style="1" customWidth="1"/>
    <col min="678" max="678" width="15.42578125" style="1" customWidth="1"/>
    <col min="679" max="679" width="12.42578125" style="1" customWidth="1"/>
    <col min="680" max="680" width="12.5703125" style="1" customWidth="1"/>
    <col min="681" max="681" width="14.7109375" style="1" customWidth="1"/>
    <col min="682" max="682" width="16.28515625" style="1" customWidth="1"/>
    <col min="683" max="683" width="11.85546875" style="1" customWidth="1"/>
    <col min="684" max="684" width="15.42578125" style="1" customWidth="1"/>
    <col min="685" max="685" width="14.85546875" style="1" customWidth="1"/>
    <col min="686" max="930" width="9.140625" style="1"/>
    <col min="931" max="931" width="32.42578125" style="1" customWidth="1"/>
    <col min="932" max="932" width="19.85546875" style="1" customWidth="1"/>
    <col min="933" max="933" width="14.42578125" style="1" customWidth="1"/>
    <col min="934" max="934" width="15.42578125" style="1" customWidth="1"/>
    <col min="935" max="935" width="12.42578125" style="1" customWidth="1"/>
    <col min="936" max="936" width="12.5703125" style="1" customWidth="1"/>
    <col min="937" max="937" width="14.7109375" style="1" customWidth="1"/>
    <col min="938" max="938" width="16.28515625" style="1" customWidth="1"/>
    <col min="939" max="939" width="11.85546875" style="1" customWidth="1"/>
    <col min="940" max="940" width="15.42578125" style="1" customWidth="1"/>
    <col min="941" max="941" width="14.85546875" style="1" customWidth="1"/>
    <col min="942" max="1186" width="9.140625" style="1"/>
    <col min="1187" max="1187" width="32.42578125" style="1" customWidth="1"/>
    <col min="1188" max="1188" width="19.85546875" style="1" customWidth="1"/>
    <col min="1189" max="1189" width="14.42578125" style="1" customWidth="1"/>
    <col min="1190" max="1190" width="15.42578125" style="1" customWidth="1"/>
    <col min="1191" max="1191" width="12.42578125" style="1" customWidth="1"/>
    <col min="1192" max="1192" width="12.5703125" style="1" customWidth="1"/>
    <col min="1193" max="1193" width="14.7109375" style="1" customWidth="1"/>
    <col min="1194" max="1194" width="16.28515625" style="1" customWidth="1"/>
    <col min="1195" max="1195" width="11.85546875" style="1" customWidth="1"/>
    <col min="1196" max="1196" width="15.42578125" style="1" customWidth="1"/>
    <col min="1197" max="1197" width="14.85546875" style="1" customWidth="1"/>
    <col min="1198" max="1442" width="9.140625" style="1"/>
    <col min="1443" max="1443" width="32.42578125" style="1" customWidth="1"/>
    <col min="1444" max="1444" width="19.85546875" style="1" customWidth="1"/>
    <col min="1445" max="1445" width="14.42578125" style="1" customWidth="1"/>
    <col min="1446" max="1446" width="15.42578125" style="1" customWidth="1"/>
    <col min="1447" max="1447" width="12.42578125" style="1" customWidth="1"/>
    <col min="1448" max="1448" width="12.5703125" style="1" customWidth="1"/>
    <col min="1449" max="1449" width="14.7109375" style="1" customWidth="1"/>
    <col min="1450" max="1450" width="16.28515625" style="1" customWidth="1"/>
    <col min="1451" max="1451" width="11.85546875" style="1" customWidth="1"/>
    <col min="1452" max="1452" width="15.42578125" style="1" customWidth="1"/>
    <col min="1453" max="1453" width="14.85546875" style="1" customWidth="1"/>
    <col min="1454" max="1698" width="9.140625" style="1"/>
    <col min="1699" max="1699" width="32.42578125" style="1" customWidth="1"/>
    <col min="1700" max="1700" width="19.85546875" style="1" customWidth="1"/>
    <col min="1701" max="1701" width="14.42578125" style="1" customWidth="1"/>
    <col min="1702" max="1702" width="15.42578125" style="1" customWidth="1"/>
    <col min="1703" max="1703" width="12.42578125" style="1" customWidth="1"/>
    <col min="1704" max="1704" width="12.5703125" style="1" customWidth="1"/>
    <col min="1705" max="1705" width="14.7109375" style="1" customWidth="1"/>
    <col min="1706" max="1706" width="16.28515625" style="1" customWidth="1"/>
    <col min="1707" max="1707" width="11.85546875" style="1" customWidth="1"/>
    <col min="1708" max="1708" width="15.42578125" style="1" customWidth="1"/>
    <col min="1709" max="1709" width="14.85546875" style="1" customWidth="1"/>
    <col min="1710" max="1954" width="9.140625" style="1"/>
    <col min="1955" max="1955" width="32.42578125" style="1" customWidth="1"/>
    <col min="1956" max="1956" width="19.85546875" style="1" customWidth="1"/>
    <col min="1957" max="1957" width="14.42578125" style="1" customWidth="1"/>
    <col min="1958" max="1958" width="15.42578125" style="1" customWidth="1"/>
    <col min="1959" max="1959" width="12.42578125" style="1" customWidth="1"/>
    <col min="1960" max="1960" width="12.5703125" style="1" customWidth="1"/>
    <col min="1961" max="1961" width="14.7109375" style="1" customWidth="1"/>
    <col min="1962" max="1962" width="16.28515625" style="1" customWidth="1"/>
    <col min="1963" max="1963" width="11.85546875" style="1" customWidth="1"/>
    <col min="1964" max="1964" width="15.42578125" style="1" customWidth="1"/>
    <col min="1965" max="1965" width="14.85546875" style="1" customWidth="1"/>
    <col min="1966" max="2210" width="9.140625" style="1"/>
    <col min="2211" max="2211" width="32.42578125" style="1" customWidth="1"/>
    <col min="2212" max="2212" width="19.85546875" style="1" customWidth="1"/>
    <col min="2213" max="2213" width="14.42578125" style="1" customWidth="1"/>
    <col min="2214" max="2214" width="15.42578125" style="1" customWidth="1"/>
    <col min="2215" max="2215" width="12.42578125" style="1" customWidth="1"/>
    <col min="2216" max="2216" width="12.5703125" style="1" customWidth="1"/>
    <col min="2217" max="2217" width="14.7109375" style="1" customWidth="1"/>
    <col min="2218" max="2218" width="16.28515625" style="1" customWidth="1"/>
    <col min="2219" max="2219" width="11.85546875" style="1" customWidth="1"/>
    <col min="2220" max="2220" width="15.42578125" style="1" customWidth="1"/>
    <col min="2221" max="2221" width="14.85546875" style="1" customWidth="1"/>
    <col min="2222" max="2466" width="9.140625" style="1"/>
    <col min="2467" max="2467" width="32.42578125" style="1" customWidth="1"/>
    <col min="2468" max="2468" width="19.85546875" style="1" customWidth="1"/>
    <col min="2469" max="2469" width="14.42578125" style="1" customWidth="1"/>
    <col min="2470" max="2470" width="15.42578125" style="1" customWidth="1"/>
    <col min="2471" max="2471" width="12.42578125" style="1" customWidth="1"/>
    <col min="2472" max="2472" width="12.5703125" style="1" customWidth="1"/>
    <col min="2473" max="2473" width="14.7109375" style="1" customWidth="1"/>
    <col min="2474" max="2474" width="16.28515625" style="1" customWidth="1"/>
    <col min="2475" max="2475" width="11.85546875" style="1" customWidth="1"/>
    <col min="2476" max="2476" width="15.42578125" style="1" customWidth="1"/>
    <col min="2477" max="2477" width="14.85546875" style="1" customWidth="1"/>
    <col min="2478" max="2722" width="9.140625" style="1"/>
    <col min="2723" max="2723" width="32.42578125" style="1" customWidth="1"/>
    <col min="2724" max="2724" width="19.85546875" style="1" customWidth="1"/>
    <col min="2725" max="2725" width="14.42578125" style="1" customWidth="1"/>
    <col min="2726" max="2726" width="15.42578125" style="1" customWidth="1"/>
    <col min="2727" max="2727" width="12.42578125" style="1" customWidth="1"/>
    <col min="2728" max="2728" width="12.5703125" style="1" customWidth="1"/>
    <col min="2729" max="2729" width="14.7109375" style="1" customWidth="1"/>
    <col min="2730" max="2730" width="16.28515625" style="1" customWidth="1"/>
    <col min="2731" max="2731" width="11.85546875" style="1" customWidth="1"/>
    <col min="2732" max="2732" width="15.42578125" style="1" customWidth="1"/>
    <col min="2733" max="2733" width="14.85546875" style="1" customWidth="1"/>
    <col min="2734" max="2978" width="9.140625" style="1"/>
    <col min="2979" max="2979" width="32.42578125" style="1" customWidth="1"/>
    <col min="2980" max="2980" width="19.85546875" style="1" customWidth="1"/>
    <col min="2981" max="2981" width="14.42578125" style="1" customWidth="1"/>
    <col min="2982" max="2982" width="15.42578125" style="1" customWidth="1"/>
    <col min="2983" max="2983" width="12.42578125" style="1" customWidth="1"/>
    <col min="2984" max="2984" width="12.5703125" style="1" customWidth="1"/>
    <col min="2985" max="2985" width="14.7109375" style="1" customWidth="1"/>
    <col min="2986" max="2986" width="16.28515625" style="1" customWidth="1"/>
    <col min="2987" max="2987" width="11.85546875" style="1" customWidth="1"/>
    <col min="2988" max="2988" width="15.42578125" style="1" customWidth="1"/>
    <col min="2989" max="2989" width="14.85546875" style="1" customWidth="1"/>
    <col min="2990" max="3234" width="9.140625" style="1"/>
    <col min="3235" max="3235" width="32.42578125" style="1" customWidth="1"/>
    <col min="3236" max="3236" width="19.85546875" style="1" customWidth="1"/>
    <col min="3237" max="3237" width="14.42578125" style="1" customWidth="1"/>
    <col min="3238" max="3238" width="15.42578125" style="1" customWidth="1"/>
    <col min="3239" max="3239" width="12.42578125" style="1" customWidth="1"/>
    <col min="3240" max="3240" width="12.5703125" style="1" customWidth="1"/>
    <col min="3241" max="3241" width="14.7109375" style="1" customWidth="1"/>
    <col min="3242" max="3242" width="16.28515625" style="1" customWidth="1"/>
    <col min="3243" max="3243" width="11.85546875" style="1" customWidth="1"/>
    <col min="3244" max="3244" width="15.42578125" style="1" customWidth="1"/>
    <col min="3245" max="3245" width="14.85546875" style="1" customWidth="1"/>
    <col min="3246" max="3490" width="9.140625" style="1"/>
    <col min="3491" max="3491" width="32.42578125" style="1" customWidth="1"/>
    <col min="3492" max="3492" width="19.85546875" style="1" customWidth="1"/>
    <col min="3493" max="3493" width="14.42578125" style="1" customWidth="1"/>
    <col min="3494" max="3494" width="15.42578125" style="1" customWidth="1"/>
    <col min="3495" max="3495" width="12.42578125" style="1" customWidth="1"/>
    <col min="3496" max="3496" width="12.5703125" style="1" customWidth="1"/>
    <col min="3497" max="3497" width="14.7109375" style="1" customWidth="1"/>
    <col min="3498" max="3498" width="16.28515625" style="1" customWidth="1"/>
    <col min="3499" max="3499" width="11.85546875" style="1" customWidth="1"/>
    <col min="3500" max="3500" width="15.42578125" style="1" customWidth="1"/>
    <col min="3501" max="3501" width="14.85546875" style="1" customWidth="1"/>
    <col min="3502" max="3746" width="9.140625" style="1"/>
    <col min="3747" max="3747" width="32.42578125" style="1" customWidth="1"/>
    <col min="3748" max="3748" width="19.85546875" style="1" customWidth="1"/>
    <col min="3749" max="3749" width="14.42578125" style="1" customWidth="1"/>
    <col min="3750" max="3750" width="15.42578125" style="1" customWidth="1"/>
    <col min="3751" max="3751" width="12.42578125" style="1" customWidth="1"/>
    <col min="3752" max="3752" width="12.5703125" style="1" customWidth="1"/>
    <col min="3753" max="3753" width="14.7109375" style="1" customWidth="1"/>
    <col min="3754" max="3754" width="16.28515625" style="1" customWidth="1"/>
    <col min="3755" max="3755" width="11.85546875" style="1" customWidth="1"/>
    <col min="3756" max="3756" width="15.42578125" style="1" customWidth="1"/>
    <col min="3757" max="3757" width="14.85546875" style="1" customWidth="1"/>
    <col min="3758" max="4002" width="9.140625" style="1"/>
    <col min="4003" max="4003" width="32.42578125" style="1" customWidth="1"/>
    <col min="4004" max="4004" width="19.85546875" style="1" customWidth="1"/>
    <col min="4005" max="4005" width="14.42578125" style="1" customWidth="1"/>
    <col min="4006" max="4006" width="15.42578125" style="1" customWidth="1"/>
    <col min="4007" max="4007" width="12.42578125" style="1" customWidth="1"/>
    <col min="4008" max="4008" width="12.5703125" style="1" customWidth="1"/>
    <col min="4009" max="4009" width="14.7109375" style="1" customWidth="1"/>
    <col min="4010" max="4010" width="16.28515625" style="1" customWidth="1"/>
    <col min="4011" max="4011" width="11.85546875" style="1" customWidth="1"/>
    <col min="4012" max="4012" width="15.42578125" style="1" customWidth="1"/>
    <col min="4013" max="4013" width="14.85546875" style="1" customWidth="1"/>
    <col min="4014" max="4258" width="9.140625" style="1"/>
    <col min="4259" max="4259" width="32.42578125" style="1" customWidth="1"/>
    <col min="4260" max="4260" width="19.85546875" style="1" customWidth="1"/>
    <col min="4261" max="4261" width="14.42578125" style="1" customWidth="1"/>
    <col min="4262" max="4262" width="15.42578125" style="1" customWidth="1"/>
    <col min="4263" max="4263" width="12.42578125" style="1" customWidth="1"/>
    <col min="4264" max="4264" width="12.5703125" style="1" customWidth="1"/>
    <col min="4265" max="4265" width="14.7109375" style="1" customWidth="1"/>
    <col min="4266" max="4266" width="16.28515625" style="1" customWidth="1"/>
    <col min="4267" max="4267" width="11.85546875" style="1" customWidth="1"/>
    <col min="4268" max="4268" width="15.42578125" style="1" customWidth="1"/>
    <col min="4269" max="4269" width="14.85546875" style="1" customWidth="1"/>
    <col min="4270" max="4514" width="9.140625" style="1"/>
    <col min="4515" max="4515" width="32.42578125" style="1" customWidth="1"/>
    <col min="4516" max="4516" width="19.85546875" style="1" customWidth="1"/>
    <col min="4517" max="4517" width="14.42578125" style="1" customWidth="1"/>
    <col min="4518" max="4518" width="15.42578125" style="1" customWidth="1"/>
    <col min="4519" max="4519" width="12.42578125" style="1" customWidth="1"/>
    <col min="4520" max="4520" width="12.5703125" style="1" customWidth="1"/>
    <col min="4521" max="4521" width="14.7109375" style="1" customWidth="1"/>
    <col min="4522" max="4522" width="16.28515625" style="1" customWidth="1"/>
    <col min="4523" max="4523" width="11.85546875" style="1" customWidth="1"/>
    <col min="4524" max="4524" width="15.42578125" style="1" customWidth="1"/>
    <col min="4525" max="4525" width="14.85546875" style="1" customWidth="1"/>
    <col min="4526" max="4770" width="9.140625" style="1"/>
    <col min="4771" max="4771" width="32.42578125" style="1" customWidth="1"/>
    <col min="4772" max="4772" width="19.85546875" style="1" customWidth="1"/>
    <col min="4773" max="4773" width="14.42578125" style="1" customWidth="1"/>
    <col min="4774" max="4774" width="15.42578125" style="1" customWidth="1"/>
    <col min="4775" max="4775" width="12.42578125" style="1" customWidth="1"/>
    <col min="4776" max="4776" width="12.5703125" style="1" customWidth="1"/>
    <col min="4777" max="4777" width="14.7109375" style="1" customWidth="1"/>
    <col min="4778" max="4778" width="16.28515625" style="1" customWidth="1"/>
    <col min="4779" max="4779" width="11.85546875" style="1" customWidth="1"/>
    <col min="4780" max="4780" width="15.42578125" style="1" customWidth="1"/>
    <col min="4781" max="4781" width="14.85546875" style="1" customWidth="1"/>
    <col min="4782" max="5026" width="9.140625" style="1"/>
    <col min="5027" max="5027" width="32.42578125" style="1" customWidth="1"/>
    <col min="5028" max="5028" width="19.85546875" style="1" customWidth="1"/>
    <col min="5029" max="5029" width="14.42578125" style="1" customWidth="1"/>
    <col min="5030" max="5030" width="15.42578125" style="1" customWidth="1"/>
    <col min="5031" max="5031" width="12.42578125" style="1" customWidth="1"/>
    <col min="5032" max="5032" width="12.5703125" style="1" customWidth="1"/>
    <col min="5033" max="5033" width="14.7109375" style="1" customWidth="1"/>
    <col min="5034" max="5034" width="16.28515625" style="1" customWidth="1"/>
    <col min="5035" max="5035" width="11.85546875" style="1" customWidth="1"/>
    <col min="5036" max="5036" width="15.42578125" style="1" customWidth="1"/>
    <col min="5037" max="5037" width="14.85546875" style="1" customWidth="1"/>
    <col min="5038" max="5282" width="9.140625" style="1"/>
    <col min="5283" max="5283" width="32.42578125" style="1" customWidth="1"/>
    <col min="5284" max="5284" width="19.85546875" style="1" customWidth="1"/>
    <col min="5285" max="5285" width="14.42578125" style="1" customWidth="1"/>
    <col min="5286" max="5286" width="15.42578125" style="1" customWidth="1"/>
    <col min="5287" max="5287" width="12.42578125" style="1" customWidth="1"/>
    <col min="5288" max="5288" width="12.5703125" style="1" customWidth="1"/>
    <col min="5289" max="5289" width="14.7109375" style="1" customWidth="1"/>
    <col min="5290" max="5290" width="16.28515625" style="1" customWidth="1"/>
    <col min="5291" max="5291" width="11.85546875" style="1" customWidth="1"/>
    <col min="5292" max="5292" width="15.42578125" style="1" customWidth="1"/>
    <col min="5293" max="5293" width="14.85546875" style="1" customWidth="1"/>
    <col min="5294" max="5538" width="9.140625" style="1"/>
    <col min="5539" max="5539" width="32.42578125" style="1" customWidth="1"/>
    <col min="5540" max="5540" width="19.85546875" style="1" customWidth="1"/>
    <col min="5541" max="5541" width="14.42578125" style="1" customWidth="1"/>
    <col min="5542" max="5542" width="15.42578125" style="1" customWidth="1"/>
    <col min="5543" max="5543" width="12.42578125" style="1" customWidth="1"/>
    <col min="5544" max="5544" width="12.5703125" style="1" customWidth="1"/>
    <col min="5545" max="5545" width="14.7109375" style="1" customWidth="1"/>
    <col min="5546" max="5546" width="16.28515625" style="1" customWidth="1"/>
    <col min="5547" max="5547" width="11.85546875" style="1" customWidth="1"/>
    <col min="5548" max="5548" width="15.42578125" style="1" customWidth="1"/>
    <col min="5549" max="5549" width="14.85546875" style="1" customWidth="1"/>
    <col min="5550" max="5794" width="9.140625" style="1"/>
    <col min="5795" max="5795" width="32.42578125" style="1" customWidth="1"/>
    <col min="5796" max="5796" width="19.85546875" style="1" customWidth="1"/>
    <col min="5797" max="5797" width="14.42578125" style="1" customWidth="1"/>
    <col min="5798" max="5798" width="15.42578125" style="1" customWidth="1"/>
    <col min="5799" max="5799" width="12.42578125" style="1" customWidth="1"/>
    <col min="5800" max="5800" width="12.5703125" style="1" customWidth="1"/>
    <col min="5801" max="5801" width="14.7109375" style="1" customWidth="1"/>
    <col min="5802" max="5802" width="16.28515625" style="1" customWidth="1"/>
    <col min="5803" max="5803" width="11.85546875" style="1" customWidth="1"/>
    <col min="5804" max="5804" width="15.42578125" style="1" customWidth="1"/>
    <col min="5805" max="5805" width="14.85546875" style="1" customWidth="1"/>
    <col min="5806" max="6050" width="9.140625" style="1"/>
    <col min="6051" max="6051" width="32.42578125" style="1" customWidth="1"/>
    <col min="6052" max="6052" width="19.85546875" style="1" customWidth="1"/>
    <col min="6053" max="6053" width="14.42578125" style="1" customWidth="1"/>
    <col min="6054" max="6054" width="15.42578125" style="1" customWidth="1"/>
    <col min="6055" max="6055" width="12.42578125" style="1" customWidth="1"/>
    <col min="6056" max="6056" width="12.5703125" style="1" customWidth="1"/>
    <col min="6057" max="6057" width="14.7109375" style="1" customWidth="1"/>
    <col min="6058" max="6058" width="16.28515625" style="1" customWidth="1"/>
    <col min="6059" max="6059" width="11.85546875" style="1" customWidth="1"/>
    <col min="6060" max="6060" width="15.42578125" style="1" customWidth="1"/>
    <col min="6061" max="6061" width="14.85546875" style="1" customWidth="1"/>
    <col min="6062" max="6306" width="9.140625" style="1"/>
    <col min="6307" max="6307" width="32.42578125" style="1" customWidth="1"/>
    <col min="6308" max="6308" width="19.85546875" style="1" customWidth="1"/>
    <col min="6309" max="6309" width="14.42578125" style="1" customWidth="1"/>
    <col min="6310" max="6310" width="15.42578125" style="1" customWidth="1"/>
    <col min="6311" max="6311" width="12.42578125" style="1" customWidth="1"/>
    <col min="6312" max="6312" width="12.5703125" style="1" customWidth="1"/>
    <col min="6313" max="6313" width="14.7109375" style="1" customWidth="1"/>
    <col min="6314" max="6314" width="16.28515625" style="1" customWidth="1"/>
    <col min="6315" max="6315" width="11.85546875" style="1" customWidth="1"/>
    <col min="6316" max="6316" width="15.42578125" style="1" customWidth="1"/>
    <col min="6317" max="6317" width="14.85546875" style="1" customWidth="1"/>
    <col min="6318" max="6562" width="9.140625" style="1"/>
    <col min="6563" max="6563" width="32.42578125" style="1" customWidth="1"/>
    <col min="6564" max="6564" width="19.85546875" style="1" customWidth="1"/>
    <col min="6565" max="6565" width="14.42578125" style="1" customWidth="1"/>
    <col min="6566" max="6566" width="15.42578125" style="1" customWidth="1"/>
    <col min="6567" max="6567" width="12.42578125" style="1" customWidth="1"/>
    <col min="6568" max="6568" width="12.5703125" style="1" customWidth="1"/>
    <col min="6569" max="6569" width="14.7109375" style="1" customWidth="1"/>
    <col min="6570" max="6570" width="16.28515625" style="1" customWidth="1"/>
    <col min="6571" max="6571" width="11.85546875" style="1" customWidth="1"/>
    <col min="6572" max="6572" width="15.42578125" style="1" customWidth="1"/>
    <col min="6573" max="6573" width="14.85546875" style="1" customWidth="1"/>
    <col min="6574" max="6818" width="9.140625" style="1"/>
    <col min="6819" max="6819" width="32.42578125" style="1" customWidth="1"/>
    <col min="6820" max="6820" width="19.85546875" style="1" customWidth="1"/>
    <col min="6821" max="6821" width="14.42578125" style="1" customWidth="1"/>
    <col min="6822" max="6822" width="15.42578125" style="1" customWidth="1"/>
    <col min="6823" max="6823" width="12.42578125" style="1" customWidth="1"/>
    <col min="6824" max="6824" width="12.5703125" style="1" customWidth="1"/>
    <col min="6825" max="6825" width="14.7109375" style="1" customWidth="1"/>
    <col min="6826" max="6826" width="16.28515625" style="1" customWidth="1"/>
    <col min="6827" max="6827" width="11.85546875" style="1" customWidth="1"/>
    <col min="6828" max="6828" width="15.42578125" style="1" customWidth="1"/>
    <col min="6829" max="6829" width="14.85546875" style="1" customWidth="1"/>
    <col min="6830" max="7074" width="9.140625" style="1"/>
    <col min="7075" max="7075" width="32.42578125" style="1" customWidth="1"/>
    <col min="7076" max="7076" width="19.85546875" style="1" customWidth="1"/>
    <col min="7077" max="7077" width="14.42578125" style="1" customWidth="1"/>
    <col min="7078" max="7078" width="15.42578125" style="1" customWidth="1"/>
    <col min="7079" max="7079" width="12.42578125" style="1" customWidth="1"/>
    <col min="7080" max="7080" width="12.5703125" style="1" customWidth="1"/>
    <col min="7081" max="7081" width="14.7109375" style="1" customWidth="1"/>
    <col min="7082" max="7082" width="16.28515625" style="1" customWidth="1"/>
    <col min="7083" max="7083" width="11.85546875" style="1" customWidth="1"/>
    <col min="7084" max="7084" width="15.42578125" style="1" customWidth="1"/>
    <col min="7085" max="7085" width="14.85546875" style="1" customWidth="1"/>
    <col min="7086" max="7330" width="9.140625" style="1"/>
    <col min="7331" max="7331" width="32.42578125" style="1" customWidth="1"/>
    <col min="7332" max="7332" width="19.85546875" style="1" customWidth="1"/>
    <col min="7333" max="7333" width="14.42578125" style="1" customWidth="1"/>
    <col min="7334" max="7334" width="15.42578125" style="1" customWidth="1"/>
    <col min="7335" max="7335" width="12.42578125" style="1" customWidth="1"/>
    <col min="7336" max="7336" width="12.5703125" style="1" customWidth="1"/>
    <col min="7337" max="7337" width="14.7109375" style="1" customWidth="1"/>
    <col min="7338" max="7338" width="16.28515625" style="1" customWidth="1"/>
    <col min="7339" max="7339" width="11.85546875" style="1" customWidth="1"/>
    <col min="7340" max="7340" width="15.42578125" style="1" customWidth="1"/>
    <col min="7341" max="7341" width="14.85546875" style="1" customWidth="1"/>
    <col min="7342" max="7586" width="9.140625" style="1"/>
    <col min="7587" max="7587" width="32.42578125" style="1" customWidth="1"/>
    <col min="7588" max="7588" width="19.85546875" style="1" customWidth="1"/>
    <col min="7589" max="7589" width="14.42578125" style="1" customWidth="1"/>
    <col min="7590" max="7590" width="15.42578125" style="1" customWidth="1"/>
    <col min="7591" max="7591" width="12.42578125" style="1" customWidth="1"/>
    <col min="7592" max="7592" width="12.5703125" style="1" customWidth="1"/>
    <col min="7593" max="7593" width="14.7109375" style="1" customWidth="1"/>
    <col min="7594" max="7594" width="16.28515625" style="1" customWidth="1"/>
    <col min="7595" max="7595" width="11.85546875" style="1" customWidth="1"/>
    <col min="7596" max="7596" width="15.42578125" style="1" customWidth="1"/>
    <col min="7597" max="7597" width="14.85546875" style="1" customWidth="1"/>
    <col min="7598" max="7842" width="9.140625" style="1"/>
    <col min="7843" max="7843" width="32.42578125" style="1" customWidth="1"/>
    <col min="7844" max="7844" width="19.85546875" style="1" customWidth="1"/>
    <col min="7845" max="7845" width="14.42578125" style="1" customWidth="1"/>
    <col min="7846" max="7846" width="15.42578125" style="1" customWidth="1"/>
    <col min="7847" max="7847" width="12.42578125" style="1" customWidth="1"/>
    <col min="7848" max="7848" width="12.5703125" style="1" customWidth="1"/>
    <col min="7849" max="7849" width="14.7109375" style="1" customWidth="1"/>
    <col min="7850" max="7850" width="16.28515625" style="1" customWidth="1"/>
    <col min="7851" max="7851" width="11.85546875" style="1" customWidth="1"/>
    <col min="7852" max="7852" width="15.42578125" style="1" customWidth="1"/>
    <col min="7853" max="7853" width="14.85546875" style="1" customWidth="1"/>
    <col min="7854" max="8098" width="9.140625" style="1"/>
    <col min="8099" max="8099" width="32.42578125" style="1" customWidth="1"/>
    <col min="8100" max="8100" width="19.85546875" style="1" customWidth="1"/>
    <col min="8101" max="8101" width="14.42578125" style="1" customWidth="1"/>
    <col min="8102" max="8102" width="15.42578125" style="1" customWidth="1"/>
    <col min="8103" max="8103" width="12.42578125" style="1" customWidth="1"/>
    <col min="8104" max="8104" width="12.5703125" style="1" customWidth="1"/>
    <col min="8105" max="8105" width="14.7109375" style="1" customWidth="1"/>
    <col min="8106" max="8106" width="16.28515625" style="1" customWidth="1"/>
    <col min="8107" max="8107" width="11.85546875" style="1" customWidth="1"/>
    <col min="8108" max="8108" width="15.42578125" style="1" customWidth="1"/>
    <col min="8109" max="8109" width="14.85546875" style="1" customWidth="1"/>
    <col min="8110" max="8354" width="9.140625" style="1"/>
    <col min="8355" max="8355" width="32.42578125" style="1" customWidth="1"/>
    <col min="8356" max="8356" width="19.85546875" style="1" customWidth="1"/>
    <col min="8357" max="8357" width="14.42578125" style="1" customWidth="1"/>
    <col min="8358" max="8358" width="15.42578125" style="1" customWidth="1"/>
    <col min="8359" max="8359" width="12.42578125" style="1" customWidth="1"/>
    <col min="8360" max="8360" width="12.5703125" style="1" customWidth="1"/>
    <col min="8361" max="8361" width="14.7109375" style="1" customWidth="1"/>
    <col min="8362" max="8362" width="16.28515625" style="1" customWidth="1"/>
    <col min="8363" max="8363" width="11.85546875" style="1" customWidth="1"/>
    <col min="8364" max="8364" width="15.42578125" style="1" customWidth="1"/>
    <col min="8365" max="8365" width="14.85546875" style="1" customWidth="1"/>
    <col min="8366" max="8610" width="9.140625" style="1"/>
    <col min="8611" max="8611" width="32.42578125" style="1" customWidth="1"/>
    <col min="8612" max="8612" width="19.85546875" style="1" customWidth="1"/>
    <col min="8613" max="8613" width="14.42578125" style="1" customWidth="1"/>
    <col min="8614" max="8614" width="15.42578125" style="1" customWidth="1"/>
    <col min="8615" max="8615" width="12.42578125" style="1" customWidth="1"/>
    <col min="8616" max="8616" width="12.5703125" style="1" customWidth="1"/>
    <col min="8617" max="8617" width="14.7109375" style="1" customWidth="1"/>
    <col min="8618" max="8618" width="16.28515625" style="1" customWidth="1"/>
    <col min="8619" max="8619" width="11.85546875" style="1" customWidth="1"/>
    <col min="8620" max="8620" width="15.42578125" style="1" customWidth="1"/>
    <col min="8621" max="8621" width="14.85546875" style="1" customWidth="1"/>
    <col min="8622" max="8866" width="9.140625" style="1"/>
    <col min="8867" max="8867" width="32.42578125" style="1" customWidth="1"/>
    <col min="8868" max="8868" width="19.85546875" style="1" customWidth="1"/>
    <col min="8869" max="8869" width="14.42578125" style="1" customWidth="1"/>
    <col min="8870" max="8870" width="15.42578125" style="1" customWidth="1"/>
    <col min="8871" max="8871" width="12.42578125" style="1" customWidth="1"/>
    <col min="8872" max="8872" width="12.5703125" style="1" customWidth="1"/>
    <col min="8873" max="8873" width="14.7109375" style="1" customWidth="1"/>
    <col min="8874" max="8874" width="16.28515625" style="1" customWidth="1"/>
    <col min="8875" max="8875" width="11.85546875" style="1" customWidth="1"/>
    <col min="8876" max="8876" width="15.42578125" style="1" customWidth="1"/>
    <col min="8877" max="8877" width="14.85546875" style="1" customWidth="1"/>
    <col min="8878" max="9122" width="9.140625" style="1"/>
    <col min="9123" max="9123" width="32.42578125" style="1" customWidth="1"/>
    <col min="9124" max="9124" width="19.85546875" style="1" customWidth="1"/>
    <col min="9125" max="9125" width="14.42578125" style="1" customWidth="1"/>
    <col min="9126" max="9126" width="15.42578125" style="1" customWidth="1"/>
    <col min="9127" max="9127" width="12.42578125" style="1" customWidth="1"/>
    <col min="9128" max="9128" width="12.5703125" style="1" customWidth="1"/>
    <col min="9129" max="9129" width="14.7109375" style="1" customWidth="1"/>
    <col min="9130" max="9130" width="16.28515625" style="1" customWidth="1"/>
    <col min="9131" max="9131" width="11.85546875" style="1" customWidth="1"/>
    <col min="9132" max="9132" width="15.42578125" style="1" customWidth="1"/>
    <col min="9133" max="9133" width="14.85546875" style="1" customWidth="1"/>
    <col min="9134" max="9378" width="9.140625" style="1"/>
    <col min="9379" max="9379" width="32.42578125" style="1" customWidth="1"/>
    <col min="9380" max="9380" width="19.85546875" style="1" customWidth="1"/>
    <col min="9381" max="9381" width="14.42578125" style="1" customWidth="1"/>
    <col min="9382" max="9382" width="15.42578125" style="1" customWidth="1"/>
    <col min="9383" max="9383" width="12.42578125" style="1" customWidth="1"/>
    <col min="9384" max="9384" width="12.5703125" style="1" customWidth="1"/>
    <col min="9385" max="9385" width="14.7109375" style="1" customWidth="1"/>
    <col min="9386" max="9386" width="16.28515625" style="1" customWidth="1"/>
    <col min="9387" max="9387" width="11.85546875" style="1" customWidth="1"/>
    <col min="9388" max="9388" width="15.42578125" style="1" customWidth="1"/>
    <col min="9389" max="9389" width="14.85546875" style="1" customWidth="1"/>
    <col min="9390" max="9634" width="9.140625" style="1"/>
    <col min="9635" max="9635" width="32.42578125" style="1" customWidth="1"/>
    <col min="9636" max="9636" width="19.85546875" style="1" customWidth="1"/>
    <col min="9637" max="9637" width="14.42578125" style="1" customWidth="1"/>
    <col min="9638" max="9638" width="15.42578125" style="1" customWidth="1"/>
    <col min="9639" max="9639" width="12.42578125" style="1" customWidth="1"/>
    <col min="9640" max="9640" width="12.5703125" style="1" customWidth="1"/>
    <col min="9641" max="9641" width="14.7109375" style="1" customWidth="1"/>
    <col min="9642" max="9642" width="16.28515625" style="1" customWidth="1"/>
    <col min="9643" max="9643" width="11.85546875" style="1" customWidth="1"/>
    <col min="9644" max="9644" width="15.42578125" style="1" customWidth="1"/>
    <col min="9645" max="9645" width="14.85546875" style="1" customWidth="1"/>
    <col min="9646" max="9890" width="9.140625" style="1"/>
    <col min="9891" max="9891" width="32.42578125" style="1" customWidth="1"/>
    <col min="9892" max="9892" width="19.85546875" style="1" customWidth="1"/>
    <col min="9893" max="9893" width="14.42578125" style="1" customWidth="1"/>
    <col min="9894" max="9894" width="15.42578125" style="1" customWidth="1"/>
    <col min="9895" max="9895" width="12.42578125" style="1" customWidth="1"/>
    <col min="9896" max="9896" width="12.5703125" style="1" customWidth="1"/>
    <col min="9897" max="9897" width="14.7109375" style="1" customWidth="1"/>
    <col min="9898" max="9898" width="16.28515625" style="1" customWidth="1"/>
    <col min="9899" max="9899" width="11.85546875" style="1" customWidth="1"/>
    <col min="9900" max="9900" width="15.42578125" style="1" customWidth="1"/>
    <col min="9901" max="9901" width="14.85546875" style="1" customWidth="1"/>
    <col min="9902" max="10146" width="9.140625" style="1"/>
    <col min="10147" max="10147" width="32.42578125" style="1" customWidth="1"/>
    <col min="10148" max="10148" width="19.85546875" style="1" customWidth="1"/>
    <col min="10149" max="10149" width="14.42578125" style="1" customWidth="1"/>
    <col min="10150" max="10150" width="15.42578125" style="1" customWidth="1"/>
    <col min="10151" max="10151" width="12.42578125" style="1" customWidth="1"/>
    <col min="10152" max="10152" width="12.5703125" style="1" customWidth="1"/>
    <col min="10153" max="10153" width="14.7109375" style="1" customWidth="1"/>
    <col min="10154" max="10154" width="16.28515625" style="1" customWidth="1"/>
    <col min="10155" max="10155" width="11.85546875" style="1" customWidth="1"/>
    <col min="10156" max="10156" width="15.42578125" style="1" customWidth="1"/>
    <col min="10157" max="10157" width="14.85546875" style="1" customWidth="1"/>
    <col min="10158" max="10402" width="9.140625" style="1"/>
    <col min="10403" max="10403" width="32.42578125" style="1" customWidth="1"/>
    <col min="10404" max="10404" width="19.85546875" style="1" customWidth="1"/>
    <col min="10405" max="10405" width="14.42578125" style="1" customWidth="1"/>
    <col min="10406" max="10406" width="15.42578125" style="1" customWidth="1"/>
    <col min="10407" max="10407" width="12.42578125" style="1" customWidth="1"/>
    <col min="10408" max="10408" width="12.5703125" style="1" customWidth="1"/>
    <col min="10409" max="10409" width="14.7109375" style="1" customWidth="1"/>
    <col min="10410" max="10410" width="16.28515625" style="1" customWidth="1"/>
    <col min="10411" max="10411" width="11.85546875" style="1" customWidth="1"/>
    <col min="10412" max="10412" width="15.42578125" style="1" customWidth="1"/>
    <col min="10413" max="10413" width="14.85546875" style="1" customWidth="1"/>
    <col min="10414" max="10658" width="9.140625" style="1"/>
    <col min="10659" max="10659" width="32.42578125" style="1" customWidth="1"/>
    <col min="10660" max="10660" width="19.85546875" style="1" customWidth="1"/>
    <col min="10661" max="10661" width="14.42578125" style="1" customWidth="1"/>
    <col min="10662" max="10662" width="15.42578125" style="1" customWidth="1"/>
    <col min="10663" max="10663" width="12.42578125" style="1" customWidth="1"/>
    <col min="10664" max="10664" width="12.5703125" style="1" customWidth="1"/>
    <col min="10665" max="10665" width="14.7109375" style="1" customWidth="1"/>
    <col min="10666" max="10666" width="16.28515625" style="1" customWidth="1"/>
    <col min="10667" max="10667" width="11.85546875" style="1" customWidth="1"/>
    <col min="10668" max="10668" width="15.42578125" style="1" customWidth="1"/>
    <col min="10669" max="10669" width="14.85546875" style="1" customWidth="1"/>
    <col min="10670" max="10914" width="9.140625" style="1"/>
    <col min="10915" max="10915" width="32.42578125" style="1" customWidth="1"/>
    <col min="10916" max="10916" width="19.85546875" style="1" customWidth="1"/>
    <col min="10917" max="10917" width="14.42578125" style="1" customWidth="1"/>
    <col min="10918" max="10918" width="15.42578125" style="1" customWidth="1"/>
    <col min="10919" max="10919" width="12.42578125" style="1" customWidth="1"/>
    <col min="10920" max="10920" width="12.5703125" style="1" customWidth="1"/>
    <col min="10921" max="10921" width="14.7109375" style="1" customWidth="1"/>
    <col min="10922" max="10922" width="16.28515625" style="1" customWidth="1"/>
    <col min="10923" max="10923" width="11.85546875" style="1" customWidth="1"/>
    <col min="10924" max="10924" width="15.42578125" style="1" customWidth="1"/>
    <col min="10925" max="10925" width="14.85546875" style="1" customWidth="1"/>
    <col min="10926" max="11170" width="9.140625" style="1"/>
    <col min="11171" max="11171" width="32.42578125" style="1" customWidth="1"/>
    <col min="11172" max="11172" width="19.85546875" style="1" customWidth="1"/>
    <col min="11173" max="11173" width="14.42578125" style="1" customWidth="1"/>
    <col min="11174" max="11174" width="15.42578125" style="1" customWidth="1"/>
    <col min="11175" max="11175" width="12.42578125" style="1" customWidth="1"/>
    <col min="11176" max="11176" width="12.5703125" style="1" customWidth="1"/>
    <col min="11177" max="11177" width="14.7109375" style="1" customWidth="1"/>
    <col min="11178" max="11178" width="16.28515625" style="1" customWidth="1"/>
    <col min="11179" max="11179" width="11.85546875" style="1" customWidth="1"/>
    <col min="11180" max="11180" width="15.42578125" style="1" customWidth="1"/>
    <col min="11181" max="11181" width="14.85546875" style="1" customWidth="1"/>
    <col min="11182" max="11426" width="9.140625" style="1"/>
    <col min="11427" max="11427" width="32.42578125" style="1" customWidth="1"/>
    <col min="11428" max="11428" width="19.85546875" style="1" customWidth="1"/>
    <col min="11429" max="11429" width="14.42578125" style="1" customWidth="1"/>
    <col min="11430" max="11430" width="15.42578125" style="1" customWidth="1"/>
    <col min="11431" max="11431" width="12.42578125" style="1" customWidth="1"/>
    <col min="11432" max="11432" width="12.5703125" style="1" customWidth="1"/>
    <col min="11433" max="11433" width="14.7109375" style="1" customWidth="1"/>
    <col min="11434" max="11434" width="16.28515625" style="1" customWidth="1"/>
    <col min="11435" max="11435" width="11.85546875" style="1" customWidth="1"/>
    <col min="11436" max="11436" width="15.42578125" style="1" customWidth="1"/>
    <col min="11437" max="11437" width="14.85546875" style="1" customWidth="1"/>
    <col min="11438" max="11682" width="9.140625" style="1"/>
    <col min="11683" max="11683" width="32.42578125" style="1" customWidth="1"/>
    <col min="11684" max="11684" width="19.85546875" style="1" customWidth="1"/>
    <col min="11685" max="11685" width="14.42578125" style="1" customWidth="1"/>
    <col min="11686" max="11686" width="15.42578125" style="1" customWidth="1"/>
    <col min="11687" max="11687" width="12.42578125" style="1" customWidth="1"/>
    <col min="11688" max="11688" width="12.5703125" style="1" customWidth="1"/>
    <col min="11689" max="11689" width="14.7109375" style="1" customWidth="1"/>
    <col min="11690" max="11690" width="16.28515625" style="1" customWidth="1"/>
    <col min="11691" max="11691" width="11.85546875" style="1" customWidth="1"/>
    <col min="11692" max="11692" width="15.42578125" style="1" customWidth="1"/>
    <col min="11693" max="11693" width="14.85546875" style="1" customWidth="1"/>
    <col min="11694" max="11938" width="9.140625" style="1"/>
    <col min="11939" max="11939" width="32.42578125" style="1" customWidth="1"/>
    <col min="11940" max="11940" width="19.85546875" style="1" customWidth="1"/>
    <col min="11941" max="11941" width="14.42578125" style="1" customWidth="1"/>
    <col min="11942" max="11942" width="15.42578125" style="1" customWidth="1"/>
    <col min="11943" max="11943" width="12.42578125" style="1" customWidth="1"/>
    <col min="11944" max="11944" width="12.5703125" style="1" customWidth="1"/>
    <col min="11945" max="11945" width="14.7109375" style="1" customWidth="1"/>
    <col min="11946" max="11946" width="16.28515625" style="1" customWidth="1"/>
    <col min="11947" max="11947" width="11.85546875" style="1" customWidth="1"/>
    <col min="11948" max="11948" width="15.42578125" style="1" customWidth="1"/>
    <col min="11949" max="11949" width="14.85546875" style="1" customWidth="1"/>
    <col min="11950" max="12194" width="9.140625" style="1"/>
    <col min="12195" max="12195" width="32.42578125" style="1" customWidth="1"/>
    <col min="12196" max="12196" width="19.85546875" style="1" customWidth="1"/>
    <col min="12197" max="12197" width="14.42578125" style="1" customWidth="1"/>
    <col min="12198" max="12198" width="15.42578125" style="1" customWidth="1"/>
    <col min="12199" max="12199" width="12.42578125" style="1" customWidth="1"/>
    <col min="12200" max="12200" width="12.5703125" style="1" customWidth="1"/>
    <col min="12201" max="12201" width="14.7109375" style="1" customWidth="1"/>
    <col min="12202" max="12202" width="16.28515625" style="1" customWidth="1"/>
    <col min="12203" max="12203" width="11.85546875" style="1" customWidth="1"/>
    <col min="12204" max="12204" width="15.42578125" style="1" customWidth="1"/>
    <col min="12205" max="12205" width="14.85546875" style="1" customWidth="1"/>
    <col min="12206" max="12450" width="9.140625" style="1"/>
    <col min="12451" max="12451" width="32.42578125" style="1" customWidth="1"/>
    <col min="12452" max="12452" width="19.85546875" style="1" customWidth="1"/>
    <col min="12453" max="12453" width="14.42578125" style="1" customWidth="1"/>
    <col min="12454" max="12454" width="15.42578125" style="1" customWidth="1"/>
    <col min="12455" max="12455" width="12.42578125" style="1" customWidth="1"/>
    <col min="12456" max="12456" width="12.5703125" style="1" customWidth="1"/>
    <col min="12457" max="12457" width="14.7109375" style="1" customWidth="1"/>
    <col min="12458" max="12458" width="16.28515625" style="1" customWidth="1"/>
    <col min="12459" max="12459" width="11.85546875" style="1" customWidth="1"/>
    <col min="12460" max="12460" width="15.42578125" style="1" customWidth="1"/>
    <col min="12461" max="12461" width="14.85546875" style="1" customWidth="1"/>
    <col min="12462" max="12706" width="9.140625" style="1"/>
    <col min="12707" max="12707" width="32.42578125" style="1" customWidth="1"/>
    <col min="12708" max="12708" width="19.85546875" style="1" customWidth="1"/>
    <col min="12709" max="12709" width="14.42578125" style="1" customWidth="1"/>
    <col min="12710" max="12710" width="15.42578125" style="1" customWidth="1"/>
    <col min="12711" max="12711" width="12.42578125" style="1" customWidth="1"/>
    <col min="12712" max="12712" width="12.5703125" style="1" customWidth="1"/>
    <col min="12713" max="12713" width="14.7109375" style="1" customWidth="1"/>
    <col min="12714" max="12714" width="16.28515625" style="1" customWidth="1"/>
    <col min="12715" max="12715" width="11.85546875" style="1" customWidth="1"/>
    <col min="12716" max="12716" width="15.42578125" style="1" customWidth="1"/>
    <col min="12717" max="12717" width="14.85546875" style="1" customWidth="1"/>
    <col min="12718" max="12962" width="9.140625" style="1"/>
    <col min="12963" max="12963" width="32.42578125" style="1" customWidth="1"/>
    <col min="12964" max="12964" width="19.85546875" style="1" customWidth="1"/>
    <col min="12965" max="12965" width="14.42578125" style="1" customWidth="1"/>
    <col min="12966" max="12966" width="15.42578125" style="1" customWidth="1"/>
    <col min="12967" max="12967" width="12.42578125" style="1" customWidth="1"/>
    <col min="12968" max="12968" width="12.5703125" style="1" customWidth="1"/>
    <col min="12969" max="12969" width="14.7109375" style="1" customWidth="1"/>
    <col min="12970" max="12970" width="16.28515625" style="1" customWidth="1"/>
    <col min="12971" max="12971" width="11.85546875" style="1" customWidth="1"/>
    <col min="12972" max="12972" width="15.42578125" style="1" customWidth="1"/>
    <col min="12973" max="12973" width="14.85546875" style="1" customWidth="1"/>
    <col min="12974" max="13218" width="9.140625" style="1"/>
    <col min="13219" max="13219" width="32.42578125" style="1" customWidth="1"/>
    <col min="13220" max="13220" width="19.85546875" style="1" customWidth="1"/>
    <col min="13221" max="13221" width="14.42578125" style="1" customWidth="1"/>
    <col min="13222" max="13222" width="15.42578125" style="1" customWidth="1"/>
    <col min="13223" max="13223" width="12.42578125" style="1" customWidth="1"/>
    <col min="13224" max="13224" width="12.5703125" style="1" customWidth="1"/>
    <col min="13225" max="13225" width="14.7109375" style="1" customWidth="1"/>
    <col min="13226" max="13226" width="16.28515625" style="1" customWidth="1"/>
    <col min="13227" max="13227" width="11.85546875" style="1" customWidth="1"/>
    <col min="13228" max="13228" width="15.42578125" style="1" customWidth="1"/>
    <col min="13229" max="13229" width="14.85546875" style="1" customWidth="1"/>
    <col min="13230" max="13474" width="9.140625" style="1"/>
    <col min="13475" max="13475" width="32.42578125" style="1" customWidth="1"/>
    <col min="13476" max="13476" width="19.85546875" style="1" customWidth="1"/>
    <col min="13477" max="13477" width="14.42578125" style="1" customWidth="1"/>
    <col min="13478" max="13478" width="15.42578125" style="1" customWidth="1"/>
    <col min="13479" max="13479" width="12.42578125" style="1" customWidth="1"/>
    <col min="13480" max="13480" width="12.5703125" style="1" customWidth="1"/>
    <col min="13481" max="13481" width="14.7109375" style="1" customWidth="1"/>
    <col min="13482" max="13482" width="16.28515625" style="1" customWidth="1"/>
    <col min="13483" max="13483" width="11.85546875" style="1" customWidth="1"/>
    <col min="13484" max="13484" width="15.42578125" style="1" customWidth="1"/>
    <col min="13485" max="13485" width="14.85546875" style="1" customWidth="1"/>
    <col min="13486" max="13730" width="9.140625" style="1"/>
    <col min="13731" max="13731" width="32.42578125" style="1" customWidth="1"/>
    <col min="13732" max="13732" width="19.85546875" style="1" customWidth="1"/>
    <col min="13733" max="13733" width="14.42578125" style="1" customWidth="1"/>
    <col min="13734" max="13734" width="15.42578125" style="1" customWidth="1"/>
    <col min="13735" max="13735" width="12.42578125" style="1" customWidth="1"/>
    <col min="13736" max="13736" width="12.5703125" style="1" customWidth="1"/>
    <col min="13737" max="13737" width="14.7109375" style="1" customWidth="1"/>
    <col min="13738" max="13738" width="16.28515625" style="1" customWidth="1"/>
    <col min="13739" max="13739" width="11.85546875" style="1" customWidth="1"/>
    <col min="13740" max="13740" width="15.42578125" style="1" customWidth="1"/>
    <col min="13741" max="13741" width="14.85546875" style="1" customWidth="1"/>
    <col min="13742" max="13986" width="9.140625" style="1"/>
    <col min="13987" max="13987" width="32.42578125" style="1" customWidth="1"/>
    <col min="13988" max="13988" width="19.85546875" style="1" customWidth="1"/>
    <col min="13989" max="13989" width="14.42578125" style="1" customWidth="1"/>
    <col min="13990" max="13990" width="15.42578125" style="1" customWidth="1"/>
    <col min="13991" max="13991" width="12.42578125" style="1" customWidth="1"/>
    <col min="13992" max="13992" width="12.5703125" style="1" customWidth="1"/>
    <col min="13993" max="13993" width="14.7109375" style="1" customWidth="1"/>
    <col min="13994" max="13994" width="16.28515625" style="1" customWidth="1"/>
    <col min="13995" max="13995" width="11.85546875" style="1" customWidth="1"/>
    <col min="13996" max="13996" width="15.42578125" style="1" customWidth="1"/>
    <col min="13997" max="13997" width="14.85546875" style="1" customWidth="1"/>
    <col min="13998" max="14242" width="9.140625" style="1"/>
    <col min="14243" max="14243" width="32.42578125" style="1" customWidth="1"/>
    <col min="14244" max="14244" width="19.85546875" style="1" customWidth="1"/>
    <col min="14245" max="14245" width="14.42578125" style="1" customWidth="1"/>
    <col min="14246" max="14246" width="15.42578125" style="1" customWidth="1"/>
    <col min="14247" max="14247" width="12.42578125" style="1" customWidth="1"/>
    <col min="14248" max="14248" width="12.5703125" style="1" customWidth="1"/>
    <col min="14249" max="14249" width="14.7109375" style="1" customWidth="1"/>
    <col min="14250" max="14250" width="16.28515625" style="1" customWidth="1"/>
    <col min="14251" max="14251" width="11.85546875" style="1" customWidth="1"/>
    <col min="14252" max="14252" width="15.42578125" style="1" customWidth="1"/>
    <col min="14253" max="14253" width="14.85546875" style="1" customWidth="1"/>
    <col min="14254" max="14498" width="9.140625" style="1"/>
    <col min="14499" max="14499" width="32.42578125" style="1" customWidth="1"/>
    <col min="14500" max="14500" width="19.85546875" style="1" customWidth="1"/>
    <col min="14501" max="14501" width="14.42578125" style="1" customWidth="1"/>
    <col min="14502" max="14502" width="15.42578125" style="1" customWidth="1"/>
    <col min="14503" max="14503" width="12.42578125" style="1" customWidth="1"/>
    <col min="14504" max="14504" width="12.5703125" style="1" customWidth="1"/>
    <col min="14505" max="14505" width="14.7109375" style="1" customWidth="1"/>
    <col min="14506" max="14506" width="16.28515625" style="1" customWidth="1"/>
    <col min="14507" max="14507" width="11.85546875" style="1" customWidth="1"/>
    <col min="14508" max="14508" width="15.42578125" style="1" customWidth="1"/>
    <col min="14509" max="14509" width="14.85546875" style="1" customWidth="1"/>
    <col min="14510" max="14754" width="9.140625" style="1"/>
    <col min="14755" max="14755" width="32.42578125" style="1" customWidth="1"/>
    <col min="14756" max="14756" width="19.85546875" style="1" customWidth="1"/>
    <col min="14757" max="14757" width="14.42578125" style="1" customWidth="1"/>
    <col min="14758" max="14758" width="15.42578125" style="1" customWidth="1"/>
    <col min="14759" max="14759" width="12.42578125" style="1" customWidth="1"/>
    <col min="14760" max="14760" width="12.5703125" style="1" customWidth="1"/>
    <col min="14761" max="14761" width="14.7109375" style="1" customWidth="1"/>
    <col min="14762" max="14762" width="16.28515625" style="1" customWidth="1"/>
    <col min="14763" max="14763" width="11.85546875" style="1" customWidth="1"/>
    <col min="14764" max="14764" width="15.42578125" style="1" customWidth="1"/>
    <col min="14765" max="14765" width="14.85546875" style="1" customWidth="1"/>
    <col min="14766" max="15010" width="9.140625" style="1"/>
    <col min="15011" max="15011" width="32.42578125" style="1" customWidth="1"/>
    <col min="15012" max="15012" width="19.85546875" style="1" customWidth="1"/>
    <col min="15013" max="15013" width="14.42578125" style="1" customWidth="1"/>
    <col min="15014" max="15014" width="15.42578125" style="1" customWidth="1"/>
    <col min="15015" max="15015" width="12.42578125" style="1" customWidth="1"/>
    <col min="15016" max="15016" width="12.5703125" style="1" customWidth="1"/>
    <col min="15017" max="15017" width="14.7109375" style="1" customWidth="1"/>
    <col min="15018" max="15018" width="16.28515625" style="1" customWidth="1"/>
    <col min="15019" max="15019" width="11.85546875" style="1" customWidth="1"/>
    <col min="15020" max="15020" width="15.42578125" style="1" customWidth="1"/>
    <col min="15021" max="15021" width="14.85546875" style="1" customWidth="1"/>
    <col min="15022" max="15266" width="9.140625" style="1"/>
    <col min="15267" max="15267" width="32.42578125" style="1" customWidth="1"/>
    <col min="15268" max="15268" width="19.85546875" style="1" customWidth="1"/>
    <col min="15269" max="15269" width="14.42578125" style="1" customWidth="1"/>
    <col min="15270" max="15270" width="15.42578125" style="1" customWidth="1"/>
    <col min="15271" max="15271" width="12.42578125" style="1" customWidth="1"/>
    <col min="15272" max="15272" width="12.5703125" style="1" customWidth="1"/>
    <col min="15273" max="15273" width="14.7109375" style="1" customWidth="1"/>
    <col min="15274" max="15274" width="16.28515625" style="1" customWidth="1"/>
    <col min="15275" max="15275" width="11.85546875" style="1" customWidth="1"/>
    <col min="15276" max="15276" width="15.42578125" style="1" customWidth="1"/>
    <col min="15277" max="15277" width="14.85546875" style="1" customWidth="1"/>
    <col min="15278" max="15522" width="9.140625" style="1"/>
    <col min="15523" max="15523" width="32.42578125" style="1" customWidth="1"/>
    <col min="15524" max="15524" width="19.85546875" style="1" customWidth="1"/>
    <col min="15525" max="15525" width="14.42578125" style="1" customWidth="1"/>
    <col min="15526" max="15526" width="15.42578125" style="1" customWidth="1"/>
    <col min="15527" max="15527" width="12.42578125" style="1" customWidth="1"/>
    <col min="15528" max="15528" width="12.5703125" style="1" customWidth="1"/>
    <col min="15529" max="15529" width="14.7109375" style="1" customWidth="1"/>
    <col min="15530" max="15530" width="16.28515625" style="1" customWidth="1"/>
    <col min="15531" max="15531" width="11.85546875" style="1" customWidth="1"/>
    <col min="15532" max="15532" width="15.42578125" style="1" customWidth="1"/>
    <col min="15533" max="15533" width="14.85546875" style="1" customWidth="1"/>
    <col min="15534" max="15778" width="9.140625" style="1"/>
    <col min="15779" max="15779" width="32.42578125" style="1" customWidth="1"/>
    <col min="15780" max="15780" width="19.85546875" style="1" customWidth="1"/>
    <col min="15781" max="15781" width="14.42578125" style="1" customWidth="1"/>
    <col min="15782" max="15782" width="15.42578125" style="1" customWidth="1"/>
    <col min="15783" max="15783" width="12.42578125" style="1" customWidth="1"/>
    <col min="15784" max="15784" width="12.5703125" style="1" customWidth="1"/>
    <col min="15785" max="15785" width="14.7109375" style="1" customWidth="1"/>
    <col min="15786" max="15786" width="16.28515625" style="1" customWidth="1"/>
    <col min="15787" max="15787" width="11.85546875" style="1" customWidth="1"/>
    <col min="15788" max="15788" width="15.42578125" style="1" customWidth="1"/>
    <col min="15789" max="15789" width="14.85546875" style="1" customWidth="1"/>
    <col min="15790" max="16034" width="9.140625" style="1"/>
    <col min="16035" max="16035" width="32.42578125" style="1" customWidth="1"/>
    <col min="16036" max="16036" width="19.85546875" style="1" customWidth="1"/>
    <col min="16037" max="16037" width="14.42578125" style="1" customWidth="1"/>
    <col min="16038" max="16038" width="15.42578125" style="1" customWidth="1"/>
    <col min="16039" max="16039" width="12.42578125" style="1" customWidth="1"/>
    <col min="16040" max="16040" width="12.5703125" style="1" customWidth="1"/>
    <col min="16041" max="16041" width="14.7109375" style="1" customWidth="1"/>
    <col min="16042" max="16042" width="16.28515625" style="1" customWidth="1"/>
    <col min="16043" max="16043" width="11.85546875" style="1" customWidth="1"/>
    <col min="16044" max="16044" width="15.42578125" style="1" customWidth="1"/>
    <col min="16045" max="16045" width="14.85546875" style="1" customWidth="1"/>
    <col min="16046" max="16384" width="9.140625" style="1"/>
  </cols>
  <sheetData>
    <row r="1" spans="1:11" ht="16.5">
      <c r="A1" s="62" t="s">
        <v>36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8.75">
      <c r="A2" s="63" t="s">
        <v>0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1" ht="18.75">
      <c r="A3" s="64" t="s">
        <v>63</v>
      </c>
      <c r="B3" s="64"/>
      <c r="C3" s="64"/>
      <c r="D3" s="64"/>
      <c r="E3" s="64"/>
      <c r="F3" s="64"/>
      <c r="G3" s="64"/>
      <c r="H3" s="64"/>
      <c r="I3" s="64"/>
      <c r="J3" s="64"/>
      <c r="K3" s="64"/>
    </row>
    <row r="4" spans="1:11" ht="18.75">
      <c r="A4" s="64" t="s">
        <v>70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1">
      <c r="A5" s="65" t="s">
        <v>101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28.5" customHeight="1">
      <c r="A6" s="56" t="s">
        <v>1</v>
      </c>
      <c r="B6" s="56" t="s">
        <v>2</v>
      </c>
      <c r="C6" s="56" t="s">
        <v>100</v>
      </c>
      <c r="D6" s="56" t="s">
        <v>71</v>
      </c>
      <c r="E6" s="56" t="s">
        <v>64</v>
      </c>
      <c r="F6" s="56" t="s">
        <v>72</v>
      </c>
      <c r="G6" s="59" t="s">
        <v>73</v>
      </c>
      <c r="H6" s="52" t="s">
        <v>75</v>
      </c>
      <c r="I6" s="53"/>
      <c r="J6" s="52" t="s">
        <v>76</v>
      </c>
      <c r="K6" s="53"/>
    </row>
    <row r="7" spans="1:11" ht="84.75" customHeight="1">
      <c r="A7" s="57"/>
      <c r="B7" s="57"/>
      <c r="C7" s="57"/>
      <c r="D7" s="57"/>
      <c r="E7" s="57"/>
      <c r="F7" s="57"/>
      <c r="G7" s="60"/>
      <c r="H7" s="54"/>
      <c r="I7" s="55"/>
      <c r="J7" s="54"/>
      <c r="K7" s="55"/>
    </row>
    <row r="8" spans="1:11">
      <c r="A8" s="58"/>
      <c r="B8" s="58"/>
      <c r="C8" s="58"/>
      <c r="D8" s="58"/>
      <c r="E8" s="58"/>
      <c r="F8" s="58"/>
      <c r="G8" s="61"/>
      <c r="H8" s="2" t="s">
        <v>3</v>
      </c>
      <c r="I8" s="2" t="s">
        <v>4</v>
      </c>
      <c r="J8" s="2" t="s">
        <v>3</v>
      </c>
      <c r="K8" s="2" t="s">
        <v>4</v>
      </c>
    </row>
    <row r="9" spans="1:11" s="6" customFormat="1" ht="24.75" customHeight="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 t="s">
        <v>65</v>
      </c>
      <c r="G9" s="3">
        <v>7</v>
      </c>
      <c r="H9" s="3" t="s">
        <v>66</v>
      </c>
      <c r="I9" s="3" t="s">
        <v>67</v>
      </c>
      <c r="J9" s="4" t="s">
        <v>68</v>
      </c>
      <c r="K9" s="5" t="s">
        <v>69</v>
      </c>
    </row>
    <row r="10" spans="1:11" s="6" customFormat="1" ht="32.25" customHeight="1">
      <c r="A10" s="7" t="s">
        <v>74</v>
      </c>
      <c r="B10" s="8"/>
      <c r="C10" s="9">
        <f>C12+C14+C16+C19+C23+C25</f>
        <v>10425296.33</v>
      </c>
      <c r="D10" s="9">
        <f t="shared" ref="D10:E10" si="0">D12+D14+D16+D19+D23+D25</f>
        <v>2875849</v>
      </c>
      <c r="E10" s="9">
        <f t="shared" si="0"/>
        <v>2875849</v>
      </c>
      <c r="F10" s="9">
        <f>E10-D10</f>
        <v>0</v>
      </c>
      <c r="G10" s="9">
        <f t="shared" ref="G10" si="1">G12+G14+G16+G19+G23+G25</f>
        <v>3056299.61</v>
      </c>
      <c r="H10" s="9">
        <f>G10-E10</f>
        <v>180450.60999999987</v>
      </c>
      <c r="I10" s="9">
        <f>G10/E10*100</f>
        <v>106.27469001327955</v>
      </c>
      <c r="J10" s="10">
        <f>G10-C10</f>
        <v>-7368996.7200000007</v>
      </c>
      <c r="K10" s="11">
        <f>G10/C10*100</f>
        <v>29.316189326965631</v>
      </c>
    </row>
    <row r="11" spans="1:11" s="6" customFormat="1" ht="21" customHeight="1">
      <c r="A11" s="7" t="s">
        <v>56</v>
      </c>
      <c r="B11" s="8"/>
      <c r="C11" s="9">
        <f>C12+C14+C16+C19+C23</f>
        <v>2271405.0299999998</v>
      </c>
      <c r="D11" s="9">
        <f t="shared" ref="D11:G11" si="2">D12+D14+D16+D19+D23</f>
        <v>1455370</v>
      </c>
      <c r="E11" s="9">
        <f t="shared" si="2"/>
        <v>1455370</v>
      </c>
      <c r="F11" s="9">
        <f t="shared" ref="F11:F53" si="3">E11-D11</f>
        <v>0</v>
      </c>
      <c r="G11" s="9">
        <f t="shared" si="2"/>
        <v>1498081.48</v>
      </c>
      <c r="H11" s="9">
        <f t="shared" ref="H11:H53" si="4">G11-E11</f>
        <v>42711.479999999981</v>
      </c>
      <c r="I11" s="9">
        <f t="shared" ref="I11:I53" si="5">G11/E11*100</f>
        <v>102.93475061324611</v>
      </c>
      <c r="J11" s="10">
        <f t="shared" ref="J11:J53" si="6">G11-C11</f>
        <v>-773323.54999999981</v>
      </c>
      <c r="K11" s="11">
        <f t="shared" ref="K11:K53" si="7">G11/C11*100</f>
        <v>65.953956261160528</v>
      </c>
    </row>
    <row r="12" spans="1:11" s="6" customFormat="1" ht="18" customHeight="1">
      <c r="A12" s="12" t="s">
        <v>9</v>
      </c>
      <c r="B12" s="13" t="s">
        <v>11</v>
      </c>
      <c r="C12" s="9">
        <f>C13</f>
        <v>847429.22</v>
      </c>
      <c r="D12" s="9">
        <f>D13</f>
        <v>131000</v>
      </c>
      <c r="E12" s="9">
        <f>E13</f>
        <v>131000</v>
      </c>
      <c r="F12" s="9">
        <f t="shared" si="3"/>
        <v>0</v>
      </c>
      <c r="G12" s="9">
        <f>G13</f>
        <v>147171.71</v>
      </c>
      <c r="H12" s="9">
        <f t="shared" si="4"/>
        <v>16171.709999999992</v>
      </c>
      <c r="I12" s="9">
        <f t="shared" si="5"/>
        <v>112.34481679389312</v>
      </c>
      <c r="J12" s="10">
        <f t="shared" si="6"/>
        <v>-700257.51</v>
      </c>
      <c r="K12" s="11">
        <f t="shared" si="7"/>
        <v>17.366843923555056</v>
      </c>
    </row>
    <row r="13" spans="1:11" s="6" customFormat="1">
      <c r="A13" s="14" t="s">
        <v>10</v>
      </c>
      <c r="B13" s="15" t="s">
        <v>12</v>
      </c>
      <c r="C13" s="16">
        <v>847429.22</v>
      </c>
      <c r="D13" s="17">
        <v>131000</v>
      </c>
      <c r="E13" s="17">
        <v>131000</v>
      </c>
      <c r="F13" s="17">
        <f t="shared" si="3"/>
        <v>0</v>
      </c>
      <c r="G13" s="17">
        <v>147171.71</v>
      </c>
      <c r="H13" s="17">
        <f t="shared" si="4"/>
        <v>16171.709999999992</v>
      </c>
      <c r="I13" s="17">
        <f t="shared" si="5"/>
        <v>112.34481679389312</v>
      </c>
      <c r="J13" s="18">
        <f t="shared" si="6"/>
        <v>-700257.51</v>
      </c>
      <c r="K13" s="19">
        <f t="shared" si="7"/>
        <v>17.366843923555056</v>
      </c>
    </row>
    <row r="14" spans="1:11" s="6" customFormat="1" ht="51.75">
      <c r="A14" s="12" t="s">
        <v>77</v>
      </c>
      <c r="B14" s="20" t="s">
        <v>80</v>
      </c>
      <c r="C14" s="21">
        <f>C15</f>
        <v>640383.30000000005</v>
      </c>
      <c r="D14" s="9">
        <f>D15</f>
        <v>720000</v>
      </c>
      <c r="E14" s="9">
        <f>E15</f>
        <v>720000</v>
      </c>
      <c r="F14" s="9">
        <f t="shared" si="3"/>
        <v>0</v>
      </c>
      <c r="G14" s="9">
        <f>G15</f>
        <v>712487.37</v>
      </c>
      <c r="H14" s="9">
        <f t="shared" ref="H14:H15" si="8">G14-E14</f>
        <v>-7512.6300000000047</v>
      </c>
      <c r="I14" s="9">
        <f t="shared" ref="I14:I15" si="9">G14/E14*100</f>
        <v>98.956579166666671</v>
      </c>
      <c r="J14" s="10">
        <f t="shared" ref="J14:J15" si="10">G14-C14</f>
        <v>72104.069999999949</v>
      </c>
      <c r="K14" s="11">
        <f t="shared" ref="K14:K15" si="11">G14/C14*100</f>
        <v>111.25951754207206</v>
      </c>
    </row>
    <row r="15" spans="1:11" s="6" customFormat="1" ht="39">
      <c r="A15" s="14" t="s">
        <v>78</v>
      </c>
      <c r="B15" s="22" t="s">
        <v>79</v>
      </c>
      <c r="C15" s="16">
        <v>640383.30000000005</v>
      </c>
      <c r="D15" s="17">
        <v>720000</v>
      </c>
      <c r="E15" s="17">
        <v>720000</v>
      </c>
      <c r="F15" s="17">
        <f t="shared" si="3"/>
        <v>0</v>
      </c>
      <c r="G15" s="17">
        <v>712487.37</v>
      </c>
      <c r="H15" s="17">
        <f t="shared" si="8"/>
        <v>-7512.6300000000047</v>
      </c>
      <c r="I15" s="17">
        <f t="shared" si="9"/>
        <v>98.956579166666671</v>
      </c>
      <c r="J15" s="18">
        <f t="shared" si="10"/>
        <v>72104.069999999949</v>
      </c>
      <c r="K15" s="19">
        <f t="shared" si="11"/>
        <v>111.25951754207206</v>
      </c>
    </row>
    <row r="16" spans="1:11" s="6" customFormat="1" ht="17.25" customHeight="1">
      <c r="A16" s="23" t="s">
        <v>13</v>
      </c>
      <c r="B16" s="13" t="s">
        <v>14</v>
      </c>
      <c r="C16" s="9">
        <f>SUM(C17:C18)</f>
        <v>225711.63</v>
      </c>
      <c r="D16" s="9">
        <f>SUM(D17:D18)</f>
        <v>68670</v>
      </c>
      <c r="E16" s="9">
        <f>SUM(E17:E18)</f>
        <v>68670</v>
      </c>
      <c r="F16" s="9">
        <f t="shared" si="3"/>
        <v>0</v>
      </c>
      <c r="G16" s="9">
        <f>G17+G18</f>
        <v>95596.909999999989</v>
      </c>
      <c r="H16" s="9">
        <f t="shared" si="4"/>
        <v>26926.909999999989</v>
      </c>
      <c r="I16" s="9">
        <f t="shared" si="5"/>
        <v>139.21204310470364</v>
      </c>
      <c r="J16" s="18">
        <f t="shared" si="6"/>
        <v>-130114.72000000002</v>
      </c>
      <c r="K16" s="19">
        <f t="shared" si="7"/>
        <v>42.353559716882991</v>
      </c>
    </row>
    <row r="17" spans="1:11" s="24" customFormat="1" ht="27" customHeight="1">
      <c r="A17" s="14" t="s">
        <v>15</v>
      </c>
      <c r="B17" s="15" t="s">
        <v>16</v>
      </c>
      <c r="C17" s="16">
        <v>225711.63</v>
      </c>
      <c r="D17" s="17">
        <v>67200</v>
      </c>
      <c r="E17" s="17">
        <v>67200</v>
      </c>
      <c r="F17" s="17">
        <f t="shared" si="3"/>
        <v>0</v>
      </c>
      <c r="G17" s="17">
        <v>94127.43</v>
      </c>
      <c r="H17" s="9">
        <f t="shared" si="4"/>
        <v>26927.429999999993</v>
      </c>
      <c r="I17" s="9">
        <f t="shared" si="5"/>
        <v>140.07058035714283</v>
      </c>
      <c r="J17" s="18">
        <f t="shared" si="6"/>
        <v>-131584.20000000001</v>
      </c>
      <c r="K17" s="19">
        <f t="shared" si="7"/>
        <v>41.702516613787246</v>
      </c>
    </row>
    <row r="18" spans="1:11" s="24" customFormat="1">
      <c r="A18" s="14" t="s">
        <v>37</v>
      </c>
      <c r="B18" s="15" t="s">
        <v>38</v>
      </c>
      <c r="C18" s="16">
        <v>0</v>
      </c>
      <c r="D18" s="17">
        <v>1470</v>
      </c>
      <c r="E18" s="17">
        <v>1470</v>
      </c>
      <c r="F18" s="17">
        <f t="shared" si="3"/>
        <v>0</v>
      </c>
      <c r="G18" s="17">
        <v>1469.48</v>
      </c>
      <c r="H18" s="17">
        <f t="shared" si="4"/>
        <v>-0.51999999999998181</v>
      </c>
      <c r="I18" s="9"/>
      <c r="J18" s="18">
        <f t="shared" si="6"/>
        <v>1469.48</v>
      </c>
      <c r="K18" s="19" t="e">
        <f t="shared" si="7"/>
        <v>#DIV/0!</v>
      </c>
    </row>
    <row r="19" spans="1:11" s="6" customFormat="1">
      <c r="A19" s="12" t="s">
        <v>17</v>
      </c>
      <c r="B19" s="20" t="s">
        <v>19</v>
      </c>
      <c r="C19" s="9">
        <f>SUM(C20:C22)</f>
        <v>475110.88</v>
      </c>
      <c r="D19" s="9">
        <f>SUM(D20:D22)</f>
        <v>451700</v>
      </c>
      <c r="E19" s="9">
        <f>SUM(E20:E22)</f>
        <v>451700</v>
      </c>
      <c r="F19" s="9">
        <f t="shared" si="3"/>
        <v>0</v>
      </c>
      <c r="G19" s="9">
        <f>SUM(G20:G22)</f>
        <v>455455.49</v>
      </c>
      <c r="H19" s="9">
        <f t="shared" si="4"/>
        <v>3755.4899999999907</v>
      </c>
      <c r="I19" s="9">
        <f t="shared" si="5"/>
        <v>100.8314124418862</v>
      </c>
      <c r="J19" s="10">
        <f t="shared" si="6"/>
        <v>-19655.390000000014</v>
      </c>
      <c r="K19" s="11">
        <f t="shared" si="7"/>
        <v>95.862988866935652</v>
      </c>
    </row>
    <row r="20" spans="1:11" s="24" customFormat="1">
      <c r="A20" s="14" t="s">
        <v>18</v>
      </c>
      <c r="B20" s="22" t="s">
        <v>24</v>
      </c>
      <c r="C20" s="25">
        <v>112695.43</v>
      </c>
      <c r="D20" s="17">
        <v>103000</v>
      </c>
      <c r="E20" s="17">
        <v>103000</v>
      </c>
      <c r="F20" s="17">
        <f t="shared" si="3"/>
        <v>0</v>
      </c>
      <c r="G20" s="17">
        <v>103577.28</v>
      </c>
      <c r="H20" s="17">
        <f t="shared" si="4"/>
        <v>577.27999999999884</v>
      </c>
      <c r="I20" s="17">
        <f t="shared" si="5"/>
        <v>100.56046601941748</v>
      </c>
      <c r="J20" s="18">
        <f t="shared" si="6"/>
        <v>-9118.1499999999942</v>
      </c>
      <c r="K20" s="19">
        <f t="shared" si="7"/>
        <v>91.909033045971782</v>
      </c>
    </row>
    <row r="21" spans="1:11" s="24" customFormat="1">
      <c r="A21" s="14" t="s">
        <v>20</v>
      </c>
      <c r="B21" s="22" t="s">
        <v>25</v>
      </c>
      <c r="C21" s="25">
        <v>35408.620000000003</v>
      </c>
      <c r="D21" s="17">
        <v>51000</v>
      </c>
      <c r="E21" s="17">
        <v>51000</v>
      </c>
      <c r="F21" s="17">
        <f t="shared" si="3"/>
        <v>0</v>
      </c>
      <c r="G21" s="17">
        <v>52536.69</v>
      </c>
      <c r="H21" s="17">
        <f t="shared" si="4"/>
        <v>1536.6900000000023</v>
      </c>
      <c r="I21" s="17">
        <f t="shared" si="5"/>
        <v>103.01311764705883</v>
      </c>
      <c r="J21" s="18">
        <f t="shared" si="6"/>
        <v>17128.07</v>
      </c>
      <c r="K21" s="19">
        <f t="shared" si="7"/>
        <v>148.37259966640889</v>
      </c>
    </row>
    <row r="22" spans="1:11" s="24" customFormat="1">
      <c r="A22" s="14" t="s">
        <v>21</v>
      </c>
      <c r="B22" s="22" t="s">
        <v>26</v>
      </c>
      <c r="C22" s="25">
        <v>327006.83</v>
      </c>
      <c r="D22" s="17">
        <v>297700</v>
      </c>
      <c r="E22" s="17">
        <v>297700</v>
      </c>
      <c r="F22" s="17">
        <f t="shared" si="3"/>
        <v>0</v>
      </c>
      <c r="G22" s="17">
        <v>299341.52</v>
      </c>
      <c r="H22" s="9">
        <f t="shared" si="4"/>
        <v>1641.5200000000186</v>
      </c>
      <c r="I22" s="9">
        <f t="shared" si="5"/>
        <v>100.55140073899899</v>
      </c>
      <c r="J22" s="10">
        <f t="shared" si="6"/>
        <v>-27665.309999999998</v>
      </c>
      <c r="K22" s="11">
        <f t="shared" si="7"/>
        <v>91.539837256610213</v>
      </c>
    </row>
    <row r="23" spans="1:11" s="6" customFormat="1">
      <c r="A23" s="12" t="s">
        <v>22</v>
      </c>
      <c r="B23" s="20" t="s">
        <v>39</v>
      </c>
      <c r="C23" s="9">
        <f>C24</f>
        <v>82770</v>
      </c>
      <c r="D23" s="9">
        <f>D24</f>
        <v>84000</v>
      </c>
      <c r="E23" s="9">
        <f>E24</f>
        <v>84000</v>
      </c>
      <c r="F23" s="9">
        <f t="shared" si="3"/>
        <v>0</v>
      </c>
      <c r="G23" s="9">
        <f>G24</f>
        <v>87370</v>
      </c>
      <c r="H23" s="9">
        <f t="shared" si="4"/>
        <v>3370</v>
      </c>
      <c r="I23" s="9">
        <f t="shared" si="5"/>
        <v>104.01190476190476</v>
      </c>
      <c r="J23" s="10">
        <f t="shared" si="6"/>
        <v>4600</v>
      </c>
      <c r="K23" s="11">
        <f t="shared" si="7"/>
        <v>105.55756916757279</v>
      </c>
    </row>
    <row r="24" spans="1:11" s="24" customFormat="1" ht="26.25">
      <c r="A24" s="14" t="s">
        <v>23</v>
      </c>
      <c r="B24" s="22" t="s">
        <v>40</v>
      </c>
      <c r="C24" s="25">
        <v>82770</v>
      </c>
      <c r="D24" s="17">
        <v>84000</v>
      </c>
      <c r="E24" s="17">
        <v>84000</v>
      </c>
      <c r="F24" s="17">
        <f t="shared" si="3"/>
        <v>0</v>
      </c>
      <c r="G24" s="17">
        <v>87370</v>
      </c>
      <c r="H24" s="17">
        <f t="shared" si="4"/>
        <v>3370</v>
      </c>
      <c r="I24" s="17">
        <f t="shared" si="5"/>
        <v>104.01190476190476</v>
      </c>
      <c r="J24" s="18">
        <f t="shared" si="6"/>
        <v>4600</v>
      </c>
      <c r="K24" s="19">
        <f t="shared" si="7"/>
        <v>105.55756916757279</v>
      </c>
    </row>
    <row r="25" spans="1:11" s="6" customFormat="1">
      <c r="A25" s="12" t="s">
        <v>55</v>
      </c>
      <c r="B25" s="20"/>
      <c r="C25" s="9">
        <f>C26+C32+C38</f>
        <v>8153891.2999999998</v>
      </c>
      <c r="D25" s="9">
        <f>D26+D32+D38</f>
        <v>1420479</v>
      </c>
      <c r="E25" s="9">
        <f>E26+E32+E38</f>
        <v>1420479</v>
      </c>
      <c r="F25" s="9">
        <f t="shared" si="3"/>
        <v>0</v>
      </c>
      <c r="G25" s="9">
        <f>G26+G30+G33+G34+G36+G38</f>
        <v>1558218.13</v>
      </c>
      <c r="H25" s="9">
        <f t="shared" si="4"/>
        <v>137739.12999999989</v>
      </c>
      <c r="I25" s="9">
        <f t="shared" si="5"/>
        <v>109.69666781416689</v>
      </c>
      <c r="J25" s="10">
        <f t="shared" si="6"/>
        <v>-6595673.1699999999</v>
      </c>
      <c r="K25" s="11">
        <f t="shared" si="7"/>
        <v>19.110116540307569</v>
      </c>
    </row>
    <row r="26" spans="1:11" s="6" customFormat="1" ht="64.5">
      <c r="A26" s="12" t="s">
        <v>27</v>
      </c>
      <c r="B26" s="20" t="s">
        <v>88</v>
      </c>
      <c r="C26" s="9">
        <f>SUM(C27:C29)</f>
        <v>1110741.3</v>
      </c>
      <c r="D26" s="9">
        <f>SUM(D27:D29)</f>
        <v>1371130</v>
      </c>
      <c r="E26" s="9">
        <f>SUM(E27:E29)</f>
        <v>1371130</v>
      </c>
      <c r="F26" s="9">
        <f t="shared" si="3"/>
        <v>0</v>
      </c>
      <c r="G26" s="9">
        <f>SUM(G27:G29)</f>
        <v>1349780.8099999998</v>
      </c>
      <c r="H26" s="9">
        <f t="shared" si="4"/>
        <v>-21349.190000000177</v>
      </c>
      <c r="I26" s="9">
        <f t="shared" si="5"/>
        <v>98.442949246242136</v>
      </c>
      <c r="J26" s="10">
        <f t="shared" si="6"/>
        <v>239039.50999999978</v>
      </c>
      <c r="K26" s="11">
        <f t="shared" si="7"/>
        <v>121.52071864078519</v>
      </c>
    </row>
    <row r="27" spans="1:11" s="24" customFormat="1" ht="102" customHeight="1">
      <c r="A27" s="26" t="s">
        <v>54</v>
      </c>
      <c r="B27" s="22" t="s">
        <v>89</v>
      </c>
      <c r="C27" s="25">
        <v>84125.94</v>
      </c>
      <c r="D27" s="17">
        <v>0</v>
      </c>
      <c r="E27" s="17">
        <v>0</v>
      </c>
      <c r="F27" s="17">
        <f t="shared" si="3"/>
        <v>0</v>
      </c>
      <c r="G27" s="17">
        <v>0</v>
      </c>
      <c r="H27" s="17">
        <f t="shared" si="4"/>
        <v>0</v>
      </c>
      <c r="I27" s="17" t="e">
        <f t="shared" si="5"/>
        <v>#DIV/0!</v>
      </c>
      <c r="J27" s="18">
        <f t="shared" si="6"/>
        <v>-84125.94</v>
      </c>
      <c r="K27" s="19">
        <f t="shared" si="7"/>
        <v>0</v>
      </c>
    </row>
    <row r="28" spans="1:11" s="24" customFormat="1" ht="81" customHeight="1">
      <c r="A28" s="26" t="s">
        <v>106</v>
      </c>
      <c r="B28" s="22" t="s">
        <v>107</v>
      </c>
      <c r="C28" s="25">
        <v>918503.86</v>
      </c>
      <c r="D28" s="17">
        <v>1250000</v>
      </c>
      <c r="E28" s="17">
        <v>1250000</v>
      </c>
      <c r="F28" s="17">
        <f t="shared" si="3"/>
        <v>0</v>
      </c>
      <c r="G28" s="17">
        <v>1228042.8999999999</v>
      </c>
      <c r="H28" s="17">
        <f t="shared" si="4"/>
        <v>-21957.100000000093</v>
      </c>
      <c r="I28" s="17">
        <f t="shared" si="5"/>
        <v>98.243431999999999</v>
      </c>
      <c r="J28" s="18">
        <f t="shared" si="6"/>
        <v>309539.03999999992</v>
      </c>
      <c r="K28" s="19">
        <f t="shared" si="7"/>
        <v>133.70035265828929</v>
      </c>
    </row>
    <row r="29" spans="1:11" s="24" customFormat="1" ht="45" customHeight="1">
      <c r="A29" s="26" t="s">
        <v>28</v>
      </c>
      <c r="B29" s="22" t="s">
        <v>41</v>
      </c>
      <c r="C29" s="25">
        <v>108111.5</v>
      </c>
      <c r="D29" s="17">
        <v>121130</v>
      </c>
      <c r="E29" s="17">
        <v>121130</v>
      </c>
      <c r="F29" s="17">
        <f t="shared" si="3"/>
        <v>0</v>
      </c>
      <c r="G29" s="17">
        <v>121737.91</v>
      </c>
      <c r="H29" s="17">
        <f t="shared" si="4"/>
        <v>607.91000000000349</v>
      </c>
      <c r="I29" s="17">
        <f t="shared" si="5"/>
        <v>100.50186576405515</v>
      </c>
      <c r="J29" s="18">
        <f t="shared" si="6"/>
        <v>13626.410000000003</v>
      </c>
      <c r="K29" s="19">
        <f t="shared" si="7"/>
        <v>112.60403379843957</v>
      </c>
    </row>
    <row r="30" spans="1:11" s="24" customFormat="1" ht="45" customHeight="1">
      <c r="A30" s="27" t="s">
        <v>84</v>
      </c>
      <c r="B30" s="20" t="s">
        <v>87</v>
      </c>
      <c r="C30" s="9">
        <f>C31</f>
        <v>0</v>
      </c>
      <c r="D30" s="9">
        <f>D31</f>
        <v>0</v>
      </c>
      <c r="E30" s="9">
        <f>E31</f>
        <v>0</v>
      </c>
      <c r="F30" s="9">
        <f t="shared" ref="F30:F31" si="12">E30-D30</f>
        <v>0</v>
      </c>
      <c r="G30" s="9">
        <f>G31</f>
        <v>143888.32000000001</v>
      </c>
      <c r="H30" s="9">
        <f t="shared" ref="H30" si="13">G30-E30</f>
        <v>143888.32000000001</v>
      </c>
      <c r="I30" s="9" t="e">
        <f t="shared" ref="I30" si="14">G30/E30*100</f>
        <v>#DIV/0!</v>
      </c>
      <c r="J30" s="10">
        <f t="shared" ref="J30" si="15">G30-C30</f>
        <v>143888.32000000001</v>
      </c>
      <c r="K30" s="11" t="e">
        <f t="shared" ref="K30" si="16">G30/C30*100</f>
        <v>#DIV/0!</v>
      </c>
    </row>
    <row r="31" spans="1:11" s="24" customFormat="1" ht="27.75" customHeight="1">
      <c r="A31" s="26" t="s">
        <v>85</v>
      </c>
      <c r="B31" s="22" t="s">
        <v>86</v>
      </c>
      <c r="C31" s="25">
        <v>0</v>
      </c>
      <c r="D31" s="17">
        <v>0</v>
      </c>
      <c r="E31" s="17">
        <v>0</v>
      </c>
      <c r="F31" s="17">
        <f t="shared" si="12"/>
        <v>0</v>
      </c>
      <c r="G31" s="17">
        <v>143888.32000000001</v>
      </c>
      <c r="H31" s="17">
        <f t="shared" ref="H31" si="17">G31-E31</f>
        <v>143888.32000000001</v>
      </c>
      <c r="I31" s="17" t="e">
        <f t="shared" ref="I31" si="18">G31/E31*100</f>
        <v>#DIV/0!</v>
      </c>
      <c r="J31" s="18">
        <f t="shared" ref="J31" si="19">G31-C31</f>
        <v>143888.32000000001</v>
      </c>
      <c r="K31" s="19" t="e">
        <f t="shared" ref="K31" si="20">G31/C31*100</f>
        <v>#DIV/0!</v>
      </c>
    </row>
    <row r="32" spans="1:11" s="24" customFormat="1" ht="41.25" customHeight="1">
      <c r="A32" s="27" t="s">
        <v>81</v>
      </c>
      <c r="B32" s="20" t="s">
        <v>82</v>
      </c>
      <c r="C32" s="28">
        <f>C33+C34+C35</f>
        <v>7043150</v>
      </c>
      <c r="D32" s="28">
        <f>D33+D34+E35</f>
        <v>49349</v>
      </c>
      <c r="E32" s="28">
        <f t="shared" ref="E32" si="21">E33+E34</f>
        <v>49349</v>
      </c>
      <c r="F32" s="9">
        <f t="shared" si="3"/>
        <v>0</v>
      </c>
      <c r="G32" s="28">
        <f>G33+G34+G35</f>
        <v>49349</v>
      </c>
      <c r="H32" s="9">
        <f t="shared" ref="H32" si="22">G32-E32</f>
        <v>0</v>
      </c>
      <c r="I32" s="9">
        <f t="shared" ref="I32" si="23">G32/E32*100</f>
        <v>100</v>
      </c>
      <c r="J32" s="10">
        <f t="shared" ref="J32" si="24">G32-C32</f>
        <v>-6993801</v>
      </c>
      <c r="K32" s="10">
        <f t="shared" ref="K32" si="25">G32/C32*100</f>
        <v>0.70066660514116552</v>
      </c>
    </row>
    <row r="33" spans="1:11" s="24" customFormat="1" ht="99.75" customHeight="1">
      <c r="A33" s="26" t="s">
        <v>62</v>
      </c>
      <c r="B33" s="22" t="s">
        <v>90</v>
      </c>
      <c r="C33" s="25">
        <v>3534730</v>
      </c>
      <c r="D33" s="17">
        <v>40112</v>
      </c>
      <c r="E33" s="17">
        <v>40112</v>
      </c>
      <c r="F33" s="17">
        <f t="shared" si="3"/>
        <v>0</v>
      </c>
      <c r="G33" s="17">
        <v>40112</v>
      </c>
      <c r="H33" s="17">
        <f t="shared" ref="H33:H37" si="26">G33-E33</f>
        <v>0</v>
      </c>
      <c r="I33" s="17">
        <f t="shared" ref="I33:I37" si="27">G33/E33*100</f>
        <v>100</v>
      </c>
      <c r="J33" s="18">
        <f t="shared" ref="J33:J37" si="28">G33-C33</f>
        <v>-3494618</v>
      </c>
      <c r="K33" s="18">
        <f t="shared" ref="K33:K37" si="29">G33/C33*100</f>
        <v>1.1347967171467128</v>
      </c>
    </row>
    <row r="34" spans="1:11" s="24" customFormat="1" ht="59.25" customHeight="1">
      <c r="A34" s="26" t="s">
        <v>105</v>
      </c>
      <c r="B34" s="22" t="s">
        <v>91</v>
      </c>
      <c r="C34" s="25">
        <v>3508120</v>
      </c>
      <c r="D34" s="17">
        <v>9237</v>
      </c>
      <c r="E34" s="17">
        <v>9237</v>
      </c>
      <c r="F34" s="17">
        <f t="shared" si="3"/>
        <v>0</v>
      </c>
      <c r="G34" s="17">
        <v>9237</v>
      </c>
      <c r="H34" s="17">
        <f t="shared" si="26"/>
        <v>0</v>
      </c>
      <c r="I34" s="17">
        <f t="shared" si="27"/>
        <v>100</v>
      </c>
      <c r="J34" s="18">
        <f t="shared" si="28"/>
        <v>-3498883</v>
      </c>
      <c r="K34" s="18">
        <f t="shared" si="29"/>
        <v>0.26330342177576593</v>
      </c>
    </row>
    <row r="35" spans="1:11" s="24" customFormat="1" ht="14.25" customHeight="1">
      <c r="A35" s="26" t="s">
        <v>102</v>
      </c>
      <c r="B35" s="22" t="s">
        <v>103</v>
      </c>
      <c r="C35" s="25">
        <v>300</v>
      </c>
      <c r="D35" s="17">
        <v>0</v>
      </c>
      <c r="E35" s="17">
        <v>0</v>
      </c>
      <c r="F35" s="17">
        <f t="shared" si="3"/>
        <v>0</v>
      </c>
      <c r="G35" s="17">
        <v>0</v>
      </c>
      <c r="H35" s="17">
        <f t="shared" si="26"/>
        <v>0</v>
      </c>
      <c r="I35" s="17" t="e">
        <f t="shared" si="27"/>
        <v>#DIV/0!</v>
      </c>
      <c r="J35" s="18">
        <f t="shared" si="28"/>
        <v>-300</v>
      </c>
      <c r="K35" s="18"/>
    </row>
    <row r="36" spans="1:11" s="24" customFormat="1" ht="30.75" customHeight="1">
      <c r="A36" s="27" t="s">
        <v>92</v>
      </c>
      <c r="B36" s="20" t="s">
        <v>95</v>
      </c>
      <c r="C36" s="29">
        <f>C37</f>
        <v>0</v>
      </c>
      <c r="D36" s="29">
        <f t="shared" ref="D36:E36" si="30">D37</f>
        <v>0</v>
      </c>
      <c r="E36" s="29">
        <f t="shared" si="30"/>
        <v>0</v>
      </c>
      <c r="F36" s="9">
        <f t="shared" si="3"/>
        <v>0</v>
      </c>
      <c r="G36" s="9">
        <f>G37</f>
        <v>15000</v>
      </c>
      <c r="H36" s="9">
        <f t="shared" si="26"/>
        <v>15000</v>
      </c>
      <c r="I36" s="9" t="e">
        <f t="shared" si="27"/>
        <v>#DIV/0!</v>
      </c>
      <c r="J36" s="10">
        <f t="shared" si="28"/>
        <v>15000</v>
      </c>
      <c r="K36" s="10" t="e">
        <f t="shared" si="29"/>
        <v>#DIV/0!</v>
      </c>
    </row>
    <row r="37" spans="1:11" s="24" customFormat="1" ht="63.75" customHeight="1">
      <c r="A37" s="26" t="s">
        <v>93</v>
      </c>
      <c r="B37" s="22" t="s">
        <v>94</v>
      </c>
      <c r="C37" s="30">
        <v>0</v>
      </c>
      <c r="D37" s="17">
        <v>0</v>
      </c>
      <c r="E37" s="17">
        <v>0</v>
      </c>
      <c r="F37" s="17">
        <f t="shared" si="3"/>
        <v>0</v>
      </c>
      <c r="G37" s="17">
        <v>15000</v>
      </c>
      <c r="H37" s="17">
        <f t="shared" si="26"/>
        <v>15000</v>
      </c>
      <c r="I37" s="17" t="e">
        <f t="shared" si="27"/>
        <v>#DIV/0!</v>
      </c>
      <c r="J37" s="18">
        <f t="shared" si="28"/>
        <v>15000</v>
      </c>
      <c r="K37" s="18" t="e">
        <f t="shared" si="29"/>
        <v>#DIV/0!</v>
      </c>
    </row>
    <row r="38" spans="1:11" s="6" customFormat="1" ht="16.5" customHeight="1">
      <c r="A38" s="12" t="s">
        <v>52</v>
      </c>
      <c r="B38" s="20" t="s">
        <v>51</v>
      </c>
      <c r="C38" s="29">
        <v>0</v>
      </c>
      <c r="D38" s="9">
        <v>0</v>
      </c>
      <c r="E38" s="9">
        <v>0</v>
      </c>
      <c r="F38" s="9">
        <f t="shared" si="3"/>
        <v>0</v>
      </c>
      <c r="G38" s="9">
        <v>200</v>
      </c>
      <c r="H38" s="9">
        <f t="shared" si="4"/>
        <v>200</v>
      </c>
      <c r="I38" s="9" t="e">
        <f t="shared" ref="I38" si="31">G38/E38*100</f>
        <v>#DIV/0!</v>
      </c>
      <c r="J38" s="10">
        <f t="shared" ref="J38" si="32">G38-C38</f>
        <v>200</v>
      </c>
      <c r="K38" s="10" t="e">
        <f t="shared" ref="K38" si="33">G38/C38*100</f>
        <v>#DIV/0!</v>
      </c>
    </row>
    <row r="39" spans="1:11" s="6" customFormat="1" ht="19.5" customHeight="1">
      <c r="A39" s="31" t="s">
        <v>29</v>
      </c>
      <c r="B39" s="20" t="s">
        <v>42</v>
      </c>
      <c r="C39" s="9">
        <f>C40+C50</f>
        <v>20166640.07</v>
      </c>
      <c r="D39" s="9">
        <f>D40+D50</f>
        <v>5766772</v>
      </c>
      <c r="E39" s="9">
        <f>E40+E50</f>
        <v>5768392</v>
      </c>
      <c r="F39" s="9">
        <f t="shared" si="3"/>
        <v>1620</v>
      </c>
      <c r="G39" s="9">
        <f>G40+G50+G51</f>
        <v>5625152</v>
      </c>
      <c r="H39" s="9">
        <f t="shared" si="4"/>
        <v>-143240</v>
      </c>
      <c r="I39" s="9">
        <f t="shared" si="5"/>
        <v>97.516812310952517</v>
      </c>
      <c r="J39" s="10">
        <f t="shared" si="6"/>
        <v>-14541488.07</v>
      </c>
      <c r="K39" s="11">
        <f t="shared" si="7"/>
        <v>27.893352489431322</v>
      </c>
    </row>
    <row r="40" spans="1:11" s="6" customFormat="1" ht="43.5" customHeight="1">
      <c r="A40" s="31" t="s">
        <v>5</v>
      </c>
      <c r="B40" s="20" t="s">
        <v>43</v>
      </c>
      <c r="C40" s="9">
        <f>C41+C44+C43+C48</f>
        <v>20166640.07</v>
      </c>
      <c r="D40" s="9">
        <f>D41+D44+D43++D48</f>
        <v>5766772</v>
      </c>
      <c r="E40" s="9">
        <f>E41+E44+E43++E48</f>
        <v>5768392</v>
      </c>
      <c r="F40" s="9">
        <f t="shared" si="3"/>
        <v>1620</v>
      </c>
      <c r="G40" s="9">
        <f>G41+G44+G43+G48</f>
        <v>5765152</v>
      </c>
      <c r="H40" s="9">
        <f t="shared" si="4"/>
        <v>-3240</v>
      </c>
      <c r="I40" s="9">
        <f t="shared" si="5"/>
        <v>99.943831833897562</v>
      </c>
      <c r="J40" s="10">
        <f t="shared" si="6"/>
        <v>-14401488.07</v>
      </c>
      <c r="K40" s="11">
        <f t="shared" si="7"/>
        <v>28.587568281026005</v>
      </c>
    </row>
    <row r="41" spans="1:11" s="6" customFormat="1" ht="30" customHeight="1">
      <c r="A41" s="31" t="s">
        <v>30</v>
      </c>
      <c r="B41" s="20" t="s">
        <v>44</v>
      </c>
      <c r="C41" s="9">
        <f>C42</f>
        <v>4606900</v>
      </c>
      <c r="D41" s="9">
        <f>D42</f>
        <v>3049430</v>
      </c>
      <c r="E41" s="9">
        <f>E42</f>
        <v>3049430</v>
      </c>
      <c r="F41" s="9">
        <f t="shared" si="3"/>
        <v>0</v>
      </c>
      <c r="G41" s="9">
        <f>G42</f>
        <v>3049430</v>
      </c>
      <c r="H41" s="9">
        <f t="shared" si="4"/>
        <v>0</v>
      </c>
      <c r="I41" s="9">
        <f t="shared" si="5"/>
        <v>100</v>
      </c>
      <c r="J41" s="10">
        <f t="shared" si="6"/>
        <v>-1557470</v>
      </c>
      <c r="K41" s="11">
        <f t="shared" si="7"/>
        <v>66.192667520458443</v>
      </c>
    </row>
    <row r="42" spans="1:11" ht="22.5" customHeight="1">
      <c r="A42" s="32" t="s">
        <v>53</v>
      </c>
      <c r="B42" s="22" t="s">
        <v>45</v>
      </c>
      <c r="C42" s="25">
        <v>4606900</v>
      </c>
      <c r="D42" s="17">
        <v>3049430</v>
      </c>
      <c r="E42" s="17">
        <v>3049430</v>
      </c>
      <c r="F42" s="17">
        <f t="shared" si="3"/>
        <v>0</v>
      </c>
      <c r="G42" s="17">
        <v>3049430</v>
      </c>
      <c r="H42" s="17">
        <f t="shared" si="4"/>
        <v>0</v>
      </c>
      <c r="I42" s="17">
        <f t="shared" si="5"/>
        <v>100</v>
      </c>
      <c r="J42" s="18">
        <f t="shared" si="6"/>
        <v>-1557470</v>
      </c>
      <c r="K42" s="19">
        <f t="shared" si="7"/>
        <v>66.192667520458443</v>
      </c>
    </row>
    <row r="43" spans="1:11" ht="22.5" customHeight="1">
      <c r="A43" s="31" t="s">
        <v>104</v>
      </c>
      <c r="B43" s="20" t="s">
        <v>59</v>
      </c>
      <c r="C43" s="28">
        <v>8538366</v>
      </c>
      <c r="D43" s="9">
        <v>152280</v>
      </c>
      <c r="E43" s="9">
        <v>153900</v>
      </c>
      <c r="F43" s="9">
        <f t="shared" si="3"/>
        <v>1620</v>
      </c>
      <c r="G43" s="9">
        <v>150660</v>
      </c>
      <c r="H43" s="9">
        <f t="shared" ref="H43" si="34">G43-E43</f>
        <v>-3240</v>
      </c>
      <c r="I43" s="9">
        <f t="shared" ref="I43" si="35">G43/E43*100</f>
        <v>97.894736842105274</v>
      </c>
      <c r="J43" s="10">
        <f t="shared" ref="J43" si="36">G43-C43</f>
        <v>-8387706</v>
      </c>
      <c r="K43" s="11">
        <f t="shared" ref="K43" si="37">G43/C43*100</f>
        <v>1.7645062298805181</v>
      </c>
    </row>
    <row r="44" spans="1:11" s="6" customFormat="1" ht="22.5">
      <c r="A44" s="31" t="s">
        <v>31</v>
      </c>
      <c r="B44" s="20" t="s">
        <v>46</v>
      </c>
      <c r="C44" s="9">
        <f>SUM(C45:C47)</f>
        <v>218300</v>
      </c>
      <c r="D44" s="9">
        <f>SUM(D45:D47)</f>
        <v>205581</v>
      </c>
      <c r="E44" s="9">
        <f>SUM(E45:E47)</f>
        <v>205581</v>
      </c>
      <c r="F44" s="9">
        <f t="shared" si="3"/>
        <v>0</v>
      </c>
      <c r="G44" s="9">
        <f>SUM(G45:G47)</f>
        <v>205581</v>
      </c>
      <c r="H44" s="9">
        <f t="shared" si="4"/>
        <v>0</v>
      </c>
      <c r="I44" s="9">
        <f t="shared" si="5"/>
        <v>100</v>
      </c>
      <c r="J44" s="10">
        <f t="shared" si="6"/>
        <v>-12719</v>
      </c>
      <c r="K44" s="11">
        <f t="shared" si="7"/>
        <v>94.17361429225835</v>
      </c>
    </row>
    <row r="45" spans="1:11" s="24" customFormat="1" ht="34.5" customHeight="1">
      <c r="A45" s="33" t="s">
        <v>32</v>
      </c>
      <c r="B45" s="22" t="s">
        <v>47</v>
      </c>
      <c r="C45" s="25">
        <v>180600</v>
      </c>
      <c r="D45" s="17">
        <v>173300</v>
      </c>
      <c r="E45" s="17">
        <v>173300</v>
      </c>
      <c r="F45" s="17">
        <f t="shared" si="3"/>
        <v>0</v>
      </c>
      <c r="G45" s="25">
        <v>173300</v>
      </c>
      <c r="H45" s="17">
        <f t="shared" si="4"/>
        <v>0</v>
      </c>
      <c r="I45" s="17">
        <f t="shared" si="5"/>
        <v>100</v>
      </c>
      <c r="J45" s="18">
        <f t="shared" si="6"/>
        <v>-7300</v>
      </c>
      <c r="K45" s="19">
        <f t="shared" si="7"/>
        <v>95.957918050941302</v>
      </c>
    </row>
    <row r="46" spans="1:11" s="24" customFormat="1" ht="72.75" customHeight="1">
      <c r="A46" s="33" t="s">
        <v>33</v>
      </c>
      <c r="B46" s="22" t="s">
        <v>48</v>
      </c>
      <c r="C46" s="25">
        <v>35500</v>
      </c>
      <c r="D46" s="17">
        <v>30081</v>
      </c>
      <c r="E46" s="17">
        <v>30081</v>
      </c>
      <c r="F46" s="17">
        <f t="shared" si="3"/>
        <v>0</v>
      </c>
      <c r="G46" s="25">
        <v>30081</v>
      </c>
      <c r="H46" s="17">
        <f t="shared" si="4"/>
        <v>0</v>
      </c>
      <c r="I46" s="17">
        <f t="shared" si="5"/>
        <v>100</v>
      </c>
      <c r="J46" s="18">
        <f t="shared" si="6"/>
        <v>-5419</v>
      </c>
      <c r="K46" s="19">
        <f t="shared" si="7"/>
        <v>84.735211267605635</v>
      </c>
    </row>
    <row r="47" spans="1:11" s="24" customFormat="1" ht="89.25" customHeight="1">
      <c r="A47" s="33" t="s">
        <v>60</v>
      </c>
      <c r="B47" s="22" t="s">
        <v>61</v>
      </c>
      <c r="C47" s="25">
        <v>2200</v>
      </c>
      <c r="D47" s="17">
        <v>2200</v>
      </c>
      <c r="E47" s="17">
        <v>2200</v>
      </c>
      <c r="F47" s="17">
        <f t="shared" si="3"/>
        <v>0</v>
      </c>
      <c r="G47" s="25">
        <v>2200</v>
      </c>
      <c r="H47" s="17">
        <f t="shared" si="4"/>
        <v>0</v>
      </c>
      <c r="I47" s="17">
        <f t="shared" si="5"/>
        <v>100</v>
      </c>
      <c r="J47" s="18">
        <f t="shared" si="6"/>
        <v>0</v>
      </c>
      <c r="K47" s="19">
        <f t="shared" si="7"/>
        <v>100</v>
      </c>
    </row>
    <row r="48" spans="1:11" s="6" customFormat="1" ht="15.75" customHeight="1">
      <c r="A48" s="34" t="s">
        <v>6</v>
      </c>
      <c r="B48" s="20" t="s">
        <v>49</v>
      </c>
      <c r="C48" s="9">
        <f>SUM(C49:C49)</f>
        <v>6803074.0700000003</v>
      </c>
      <c r="D48" s="9">
        <f>SUM(D49:D49)</f>
        <v>2359481</v>
      </c>
      <c r="E48" s="9">
        <f>SUM(E49:E49)</f>
        <v>2359481</v>
      </c>
      <c r="F48" s="9">
        <f t="shared" si="3"/>
        <v>0</v>
      </c>
      <c r="G48" s="9">
        <f>SUM(G49:G49)</f>
        <v>2359481</v>
      </c>
      <c r="H48" s="9">
        <f t="shared" si="4"/>
        <v>0</v>
      </c>
      <c r="I48" s="9">
        <f t="shared" si="5"/>
        <v>100</v>
      </c>
      <c r="J48" s="10">
        <f t="shared" si="6"/>
        <v>-4443593.07</v>
      </c>
      <c r="K48" s="11">
        <f t="shared" si="7"/>
        <v>34.682571080693819</v>
      </c>
    </row>
    <row r="49" spans="1:11" s="24" customFormat="1" ht="24.75" customHeight="1">
      <c r="A49" s="33" t="s">
        <v>34</v>
      </c>
      <c r="B49" s="22" t="s">
        <v>50</v>
      </c>
      <c r="C49" s="25">
        <v>6803074.0700000003</v>
      </c>
      <c r="D49" s="17">
        <v>2359481</v>
      </c>
      <c r="E49" s="35">
        <v>2359481</v>
      </c>
      <c r="F49" s="17">
        <f t="shared" si="3"/>
        <v>0</v>
      </c>
      <c r="G49" s="36">
        <v>2359481</v>
      </c>
      <c r="H49" s="17">
        <f t="shared" si="4"/>
        <v>0</v>
      </c>
      <c r="I49" s="17">
        <f t="shared" si="5"/>
        <v>100</v>
      </c>
      <c r="J49" s="18">
        <f t="shared" si="6"/>
        <v>-4443593.07</v>
      </c>
      <c r="K49" s="19">
        <f t="shared" si="7"/>
        <v>34.682571080693819</v>
      </c>
    </row>
    <row r="50" spans="1:11" s="24" customFormat="1" ht="24.75" customHeight="1">
      <c r="A50" s="37" t="s">
        <v>57</v>
      </c>
      <c r="B50" s="20" t="s">
        <v>58</v>
      </c>
      <c r="C50" s="28">
        <v>0</v>
      </c>
      <c r="D50" s="38">
        <v>0</v>
      </c>
      <c r="E50" s="39">
        <v>0</v>
      </c>
      <c r="F50" s="38">
        <f t="shared" si="3"/>
        <v>0</v>
      </c>
      <c r="G50" s="40">
        <v>0</v>
      </c>
      <c r="H50" s="9">
        <f t="shared" ref="H50:H52" si="38">G50-E50</f>
        <v>0</v>
      </c>
      <c r="I50" s="9" t="e">
        <f t="shared" ref="I50:I52" si="39">G50/E50*100</f>
        <v>#DIV/0!</v>
      </c>
      <c r="J50" s="10">
        <f t="shared" ref="J50:J52" si="40">G50-C50</f>
        <v>0</v>
      </c>
      <c r="K50" s="11" t="e">
        <f t="shared" ref="K50:K52" si="41">G50/C50*100</f>
        <v>#DIV/0!</v>
      </c>
    </row>
    <row r="51" spans="1:11" s="24" customFormat="1" ht="66" customHeight="1">
      <c r="A51" s="37" t="s">
        <v>96</v>
      </c>
      <c r="B51" s="20" t="s">
        <v>98</v>
      </c>
      <c r="C51" s="28">
        <f>C52</f>
        <v>0</v>
      </c>
      <c r="D51" s="29">
        <f t="shared" ref="D51:E51" si="42">D52</f>
        <v>0</v>
      </c>
      <c r="E51" s="29">
        <f t="shared" si="42"/>
        <v>0</v>
      </c>
      <c r="F51" s="9">
        <f t="shared" si="3"/>
        <v>0</v>
      </c>
      <c r="G51" s="41">
        <f>G52</f>
        <v>-140000</v>
      </c>
      <c r="H51" s="9">
        <f t="shared" si="38"/>
        <v>-140000</v>
      </c>
      <c r="I51" s="9" t="e">
        <f t="shared" si="39"/>
        <v>#DIV/0!</v>
      </c>
      <c r="J51" s="10">
        <f t="shared" si="40"/>
        <v>-140000</v>
      </c>
      <c r="K51" s="11" t="e">
        <f t="shared" si="41"/>
        <v>#DIV/0!</v>
      </c>
    </row>
    <row r="52" spans="1:11" s="24" customFormat="1" ht="66.75" customHeight="1">
      <c r="A52" s="42" t="s">
        <v>97</v>
      </c>
      <c r="B52" s="22" t="s">
        <v>99</v>
      </c>
      <c r="C52" s="25">
        <v>0</v>
      </c>
      <c r="D52" s="43">
        <v>0</v>
      </c>
      <c r="E52" s="44">
        <v>0</v>
      </c>
      <c r="F52" s="43">
        <f t="shared" si="3"/>
        <v>0</v>
      </c>
      <c r="G52" s="45">
        <v>-140000</v>
      </c>
      <c r="H52" s="17">
        <f t="shared" si="38"/>
        <v>-140000</v>
      </c>
      <c r="I52" s="17" t="e">
        <f t="shared" si="39"/>
        <v>#DIV/0!</v>
      </c>
      <c r="J52" s="18">
        <f t="shared" si="40"/>
        <v>-140000</v>
      </c>
      <c r="K52" s="19" t="e">
        <f t="shared" si="41"/>
        <v>#DIV/0!</v>
      </c>
    </row>
    <row r="53" spans="1:11" s="6" customFormat="1" ht="16.5" customHeight="1">
      <c r="A53" s="46" t="s">
        <v>35</v>
      </c>
      <c r="B53" s="47"/>
      <c r="C53" s="48">
        <f>C10+C39</f>
        <v>30591936.399999999</v>
      </c>
      <c r="D53" s="48">
        <f>D10+D39</f>
        <v>8642621</v>
      </c>
      <c r="E53" s="48">
        <f>E10+E39</f>
        <v>8644241</v>
      </c>
      <c r="F53" s="9">
        <f t="shared" si="3"/>
        <v>1620</v>
      </c>
      <c r="G53" s="48">
        <f>G10+G39</f>
        <v>8681451.6099999994</v>
      </c>
      <c r="H53" s="9">
        <f t="shared" si="4"/>
        <v>37210.609999999404</v>
      </c>
      <c r="I53" s="9">
        <f t="shared" si="5"/>
        <v>100.43046705893552</v>
      </c>
      <c r="J53" s="10">
        <f t="shared" si="6"/>
        <v>-21910484.789999999</v>
      </c>
      <c r="K53" s="11">
        <f t="shared" si="7"/>
        <v>28.378235024050326</v>
      </c>
    </row>
    <row r="54" spans="1:11">
      <c r="J54" s="24"/>
    </row>
    <row r="55" spans="1:11" ht="15.75">
      <c r="A55" s="49" t="s">
        <v>8</v>
      </c>
      <c r="B55" s="49"/>
      <c r="C55" s="49"/>
      <c r="D55" s="49"/>
      <c r="E55" s="49"/>
      <c r="F55" s="49"/>
      <c r="G55" s="49"/>
      <c r="H55" s="49"/>
      <c r="I55" s="50"/>
    </row>
    <row r="56" spans="1:11" ht="15.75">
      <c r="A56" s="49" t="s">
        <v>7</v>
      </c>
      <c r="B56" s="49"/>
      <c r="C56" s="49"/>
      <c r="D56" s="49"/>
      <c r="E56" s="49"/>
      <c r="F56" s="49"/>
      <c r="G56" s="49"/>
      <c r="H56" s="49"/>
      <c r="I56" s="49" t="s">
        <v>83</v>
      </c>
      <c r="J56" s="51"/>
      <c r="K56" s="51"/>
    </row>
  </sheetData>
  <mergeCells count="14">
    <mergeCell ref="A1:K1"/>
    <mergeCell ref="A2:K2"/>
    <mergeCell ref="A3:K3"/>
    <mergeCell ref="A4:K4"/>
    <mergeCell ref="A5:K5"/>
    <mergeCell ref="H6:I7"/>
    <mergeCell ref="J6:K7"/>
    <mergeCell ref="B6:B8"/>
    <mergeCell ref="A6:A8"/>
    <mergeCell ref="C6:C8"/>
    <mergeCell ref="D6:D8"/>
    <mergeCell ref="E6:E8"/>
    <mergeCell ref="F6:F8"/>
    <mergeCell ref="G6:G8"/>
  </mergeCells>
  <pageMargins left="0.31496062992125984" right="0.19685039370078741" top="0.28999999999999998" bottom="0.15748031496062992" header="0.23" footer="0.31496062992125984"/>
  <pageSetup paperSize="9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2016-03-01T06:14:47Z</dcterms:modified>
</cp:coreProperties>
</file>