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</sheets>
  <calcPr calcId="145621"/>
</workbook>
</file>

<file path=xl/calcChain.xml><?xml version="1.0" encoding="utf-8"?>
<calcChain xmlns="http://schemas.openxmlformats.org/spreadsheetml/2006/main">
  <c r="L15" i="1" l="1"/>
  <c r="M15" i="1"/>
  <c r="L16" i="1"/>
  <c r="M16" i="1"/>
  <c r="L20" i="1"/>
  <c r="M20" i="1"/>
  <c r="L21" i="1"/>
  <c r="M21" i="1"/>
  <c r="L23" i="1"/>
  <c r="M23" i="1"/>
  <c r="L24" i="1"/>
  <c r="M24" i="1"/>
  <c r="L25" i="1"/>
  <c r="M25" i="1"/>
  <c r="L28" i="1"/>
  <c r="M28" i="1"/>
  <c r="L29" i="1"/>
  <c r="M29" i="1"/>
  <c r="L30" i="1"/>
  <c r="M30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40" i="1"/>
  <c r="M40" i="1"/>
  <c r="L42" i="1"/>
  <c r="M42" i="1"/>
  <c r="L46" i="1"/>
  <c r="M46" i="1"/>
  <c r="L49" i="1"/>
  <c r="M49" i="1"/>
  <c r="L52" i="1"/>
  <c r="M52" i="1"/>
  <c r="L55" i="1"/>
  <c r="M55" i="1"/>
  <c r="L56" i="1"/>
  <c r="M56" i="1"/>
  <c r="L62" i="1"/>
  <c r="M62" i="1"/>
  <c r="L63" i="1"/>
  <c r="M63" i="1"/>
  <c r="L66" i="1"/>
  <c r="M66" i="1"/>
  <c r="L67" i="1"/>
  <c r="M67" i="1"/>
  <c r="L69" i="1"/>
  <c r="M69" i="1"/>
  <c r="L71" i="1"/>
  <c r="M71" i="1"/>
  <c r="L72" i="1"/>
  <c r="M72" i="1"/>
  <c r="L73" i="1"/>
  <c r="M73" i="1"/>
  <c r="L75" i="1"/>
  <c r="M75" i="1"/>
  <c r="L76" i="1"/>
  <c r="M76" i="1"/>
  <c r="L77" i="1"/>
  <c r="M77" i="1"/>
  <c r="L83" i="1"/>
  <c r="M83" i="1"/>
  <c r="L84" i="1"/>
  <c r="M84" i="1"/>
  <c r="L87" i="1"/>
  <c r="M87" i="1"/>
  <c r="L88" i="1"/>
  <c r="M88" i="1"/>
  <c r="L89" i="1"/>
  <c r="M89" i="1"/>
  <c r="L91" i="1"/>
  <c r="M91" i="1"/>
  <c r="L94" i="1"/>
  <c r="M94" i="1"/>
  <c r="L95" i="1"/>
  <c r="M95" i="1"/>
  <c r="L96" i="1"/>
  <c r="M96" i="1"/>
  <c r="L97" i="1"/>
  <c r="M97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7" i="1"/>
  <c r="M107" i="1"/>
  <c r="L110" i="1"/>
  <c r="M110" i="1"/>
  <c r="L113" i="1"/>
  <c r="M113" i="1"/>
  <c r="L114" i="1"/>
  <c r="M114" i="1"/>
  <c r="L115" i="1"/>
  <c r="M115" i="1"/>
  <c r="L116" i="1"/>
  <c r="M116" i="1"/>
  <c r="L121" i="1"/>
  <c r="M121" i="1"/>
  <c r="L122" i="1"/>
  <c r="M122" i="1"/>
  <c r="L123" i="1"/>
  <c r="M123" i="1"/>
  <c r="L124" i="1"/>
  <c r="M124" i="1"/>
  <c r="L131" i="1"/>
  <c r="M131" i="1"/>
  <c r="L132" i="1"/>
  <c r="M132" i="1"/>
  <c r="L137" i="1"/>
  <c r="M137" i="1"/>
  <c r="L143" i="1"/>
  <c r="M143" i="1"/>
  <c r="L144" i="1"/>
  <c r="M144" i="1"/>
  <c r="L146" i="1"/>
  <c r="M146" i="1"/>
  <c r="L147" i="1"/>
  <c r="M147" i="1"/>
  <c r="L148" i="1"/>
  <c r="M148" i="1"/>
  <c r="L149" i="1"/>
  <c r="M149" i="1"/>
  <c r="L151" i="1"/>
  <c r="M151" i="1"/>
  <c r="L158" i="1"/>
  <c r="M158" i="1"/>
  <c r="L161" i="1"/>
  <c r="M161" i="1"/>
  <c r="L164" i="1"/>
  <c r="M164" i="1"/>
  <c r="L169" i="1"/>
  <c r="M169" i="1"/>
  <c r="L171" i="1"/>
  <c r="M171" i="1"/>
  <c r="L173" i="1"/>
  <c r="M173" i="1"/>
  <c r="L176" i="1"/>
  <c r="M176" i="1"/>
  <c r="L177" i="1"/>
  <c r="M177" i="1"/>
  <c r="L182" i="1"/>
  <c r="M182" i="1"/>
  <c r="L186" i="1"/>
  <c r="M186" i="1"/>
  <c r="L187" i="1"/>
  <c r="M187" i="1"/>
  <c r="L188" i="1"/>
  <c r="M188" i="1"/>
  <c r="L189" i="1"/>
  <c r="M189" i="1"/>
  <c r="L194" i="1"/>
  <c r="M194" i="1"/>
  <c r="L195" i="1"/>
  <c r="M195" i="1"/>
  <c r="L196" i="1"/>
  <c r="M196" i="1"/>
  <c r="L200" i="1"/>
  <c r="M200" i="1"/>
  <c r="L204" i="1"/>
  <c r="M204" i="1"/>
  <c r="L207" i="1"/>
  <c r="M207" i="1"/>
  <c r="L208" i="1"/>
  <c r="M208" i="1"/>
  <c r="L209" i="1"/>
  <c r="M209" i="1"/>
  <c r="L212" i="1"/>
  <c r="M212" i="1"/>
  <c r="L213" i="1"/>
  <c r="M213" i="1"/>
  <c r="L214" i="1"/>
  <c r="M214" i="1"/>
  <c r="L215" i="1"/>
  <c r="M215" i="1"/>
  <c r="L216" i="1"/>
  <c r="M216" i="1"/>
  <c r="L218" i="1"/>
  <c r="M218" i="1"/>
  <c r="M221" i="1"/>
  <c r="M223" i="1"/>
  <c r="D26" i="1"/>
  <c r="D166" i="1"/>
  <c r="D217" i="1"/>
  <c r="D219" i="1"/>
  <c r="E222" i="1"/>
  <c r="E220" i="1"/>
  <c r="E219" i="1" s="1"/>
  <c r="E217" i="1"/>
  <c r="E211" i="1"/>
  <c r="E210" i="1" s="1"/>
  <c r="E206" i="1"/>
  <c r="E205" i="1" s="1"/>
  <c r="E203" i="1"/>
  <c r="E202" i="1" s="1"/>
  <c r="E199" i="1"/>
  <c r="E198" i="1" s="1"/>
  <c r="E197" i="1" s="1"/>
  <c r="E193" i="1"/>
  <c r="E192" i="1" s="1"/>
  <c r="E185" i="1"/>
  <c r="E184" i="1" s="1"/>
  <c r="E183" i="1" s="1"/>
  <c r="E181" i="1"/>
  <c r="E180" i="1" s="1"/>
  <c r="E179" i="1" s="1"/>
  <c r="E178" i="1" s="1"/>
  <c r="E175" i="1"/>
  <c r="E174" i="1" s="1"/>
  <c r="E172" i="1"/>
  <c r="E167" i="1" s="1"/>
  <c r="E170" i="1"/>
  <c r="E168" i="1"/>
  <c r="E163" i="1"/>
  <c r="E162" i="1"/>
  <c r="E160" i="1"/>
  <c r="E159" i="1"/>
  <c r="E157" i="1"/>
  <c r="E156" i="1"/>
  <c r="E155" i="1" s="1"/>
  <c r="E150" i="1"/>
  <c r="E145" i="1"/>
  <c r="E142" i="1"/>
  <c r="E141" i="1"/>
  <c r="E140" i="1" s="1"/>
  <c r="E139" i="1" s="1"/>
  <c r="E138" i="1" s="1"/>
  <c r="E136" i="1"/>
  <c r="E135" i="1" s="1"/>
  <c r="E130" i="1"/>
  <c r="E129" i="1" s="1"/>
  <c r="E128" i="1" s="1"/>
  <c r="E127" i="1" s="1"/>
  <c r="E120" i="1"/>
  <c r="E119" i="1" s="1"/>
  <c r="E112" i="1"/>
  <c r="E111" i="1" s="1"/>
  <c r="E109" i="1"/>
  <c r="E108" i="1" s="1"/>
  <c r="E106" i="1"/>
  <c r="E99" i="1"/>
  <c r="E98" i="1"/>
  <c r="E93" i="1"/>
  <c r="E92" i="1"/>
  <c r="E90" i="1"/>
  <c r="E86" i="1"/>
  <c r="E85" i="1" s="1"/>
  <c r="E82" i="1"/>
  <c r="E81" i="1" s="1"/>
  <c r="E74" i="1"/>
  <c r="E70" i="1"/>
  <c r="E68" i="1" s="1"/>
  <c r="E65" i="1"/>
  <c r="E64" i="1" s="1"/>
  <c r="E61" i="1"/>
  <c r="E60" i="1" s="1"/>
  <c r="E54" i="1"/>
  <c r="E53" i="1" s="1"/>
  <c r="E51" i="1"/>
  <c r="E50" i="1" s="1"/>
  <c r="E48" i="1"/>
  <c r="E47" i="1" s="1"/>
  <c r="E45" i="1"/>
  <c r="E44" i="1" s="1"/>
  <c r="E41" i="1"/>
  <c r="E39" i="1"/>
  <c r="E31" i="1"/>
  <c r="E26" i="1" s="1"/>
  <c r="E27" i="1"/>
  <c r="E22" i="1"/>
  <c r="E19" i="1"/>
  <c r="E14" i="1"/>
  <c r="E13" i="1" s="1"/>
  <c r="E12" i="1" s="1"/>
  <c r="H22" i="1"/>
  <c r="I61" i="1"/>
  <c r="L61" i="1" s="1"/>
  <c r="H61" i="1"/>
  <c r="J66" i="1"/>
  <c r="K66" i="1"/>
  <c r="J67" i="1"/>
  <c r="K67" i="1"/>
  <c r="J69" i="1"/>
  <c r="K69" i="1"/>
  <c r="J71" i="1"/>
  <c r="K71" i="1"/>
  <c r="J72" i="1"/>
  <c r="K72" i="1"/>
  <c r="J73" i="1"/>
  <c r="K73" i="1"/>
  <c r="J75" i="1"/>
  <c r="K75" i="1"/>
  <c r="J76" i="1"/>
  <c r="K76" i="1"/>
  <c r="J77" i="1"/>
  <c r="K77" i="1"/>
  <c r="H74" i="1"/>
  <c r="H150" i="1"/>
  <c r="H175" i="1"/>
  <c r="H170" i="1"/>
  <c r="I222" i="1"/>
  <c r="L222" i="1" s="1"/>
  <c r="H14" i="1"/>
  <c r="I168" i="1"/>
  <c r="L168" i="1" s="1"/>
  <c r="H168" i="1"/>
  <c r="F168" i="1"/>
  <c r="C168" i="1"/>
  <c r="I70" i="1"/>
  <c r="I68" i="1" s="1"/>
  <c r="L68" i="1" s="1"/>
  <c r="I175" i="1"/>
  <c r="L175" i="1" s="1"/>
  <c r="I220" i="1"/>
  <c r="I219" i="1" s="1"/>
  <c r="L219" i="1" s="1"/>
  <c r="H220" i="1"/>
  <c r="H222" i="1"/>
  <c r="H219" i="1" s="1"/>
  <c r="K223" i="1"/>
  <c r="J223" i="1"/>
  <c r="K221" i="1"/>
  <c r="J221" i="1"/>
  <c r="I206" i="1"/>
  <c r="L206" i="1" s="1"/>
  <c r="H206" i="1"/>
  <c r="D210" i="1"/>
  <c r="I211" i="1"/>
  <c r="I210" i="1" s="1"/>
  <c r="L210" i="1" s="1"/>
  <c r="H211" i="1"/>
  <c r="H210" i="1" s="1"/>
  <c r="K216" i="1"/>
  <c r="J216" i="1"/>
  <c r="K215" i="1"/>
  <c r="J215" i="1"/>
  <c r="C211" i="1"/>
  <c r="C210" i="1" s="1"/>
  <c r="I145" i="1"/>
  <c r="L145" i="1" s="1"/>
  <c r="H145" i="1"/>
  <c r="I150" i="1"/>
  <c r="L150" i="1" s="1"/>
  <c r="I86" i="1"/>
  <c r="L86" i="1" s="1"/>
  <c r="H86" i="1"/>
  <c r="H70" i="1"/>
  <c r="H68" i="1" s="1"/>
  <c r="G69" i="1"/>
  <c r="G71" i="1"/>
  <c r="G72" i="1"/>
  <c r="F73" i="1"/>
  <c r="G73" i="1"/>
  <c r="F75" i="1"/>
  <c r="G75" i="1"/>
  <c r="F76" i="1"/>
  <c r="G76" i="1"/>
  <c r="F77" i="1"/>
  <c r="G77" i="1"/>
  <c r="I74" i="1"/>
  <c r="K74" i="1" s="1"/>
  <c r="H41" i="1"/>
  <c r="C145" i="1"/>
  <c r="D92" i="1"/>
  <c r="D74" i="1"/>
  <c r="D68" i="1"/>
  <c r="D44" i="1"/>
  <c r="C217" i="1"/>
  <c r="C206" i="1"/>
  <c r="C205" i="1" s="1"/>
  <c r="C203" i="1"/>
  <c r="C202" i="1" s="1"/>
  <c r="C199" i="1"/>
  <c r="C198" i="1" s="1"/>
  <c r="C197" i="1" s="1"/>
  <c r="C193" i="1"/>
  <c r="C192" i="1" s="1"/>
  <c r="C185" i="1"/>
  <c r="C184" i="1" s="1"/>
  <c r="C183" i="1" s="1"/>
  <c r="C181" i="1"/>
  <c r="C180" i="1" s="1"/>
  <c r="C175" i="1"/>
  <c r="C174" i="1" s="1"/>
  <c r="C172" i="1"/>
  <c r="C170" i="1"/>
  <c r="C163" i="1"/>
  <c r="C162" i="1" s="1"/>
  <c r="C160" i="1"/>
  <c r="C159" i="1" s="1"/>
  <c r="C157" i="1"/>
  <c r="C156" i="1" s="1"/>
  <c r="C142" i="1"/>
  <c r="C141" i="1" s="1"/>
  <c r="C140" i="1" s="1"/>
  <c r="C136" i="1"/>
  <c r="C135" i="1" s="1"/>
  <c r="C130" i="1"/>
  <c r="C129" i="1" s="1"/>
  <c r="C128" i="1" s="1"/>
  <c r="C127" i="1" s="1"/>
  <c r="C120" i="1"/>
  <c r="C119" i="1" s="1"/>
  <c r="C112" i="1"/>
  <c r="C111" i="1" s="1"/>
  <c r="C109" i="1"/>
  <c r="C108" i="1" s="1"/>
  <c r="C106" i="1"/>
  <c r="C99" i="1"/>
  <c r="C93" i="1"/>
  <c r="C92" i="1" s="1"/>
  <c r="C90" i="1"/>
  <c r="C86" i="1"/>
  <c r="C85" i="1" s="1"/>
  <c r="C82" i="1"/>
  <c r="C81" i="1" s="1"/>
  <c r="C65" i="1"/>
  <c r="C64" i="1" s="1"/>
  <c r="C61" i="1"/>
  <c r="C60" i="1" s="1"/>
  <c r="C54" i="1"/>
  <c r="C53" i="1" s="1"/>
  <c r="C51" i="1"/>
  <c r="C50" i="1" s="1"/>
  <c r="C48" i="1"/>
  <c r="C47" i="1" s="1"/>
  <c r="C45" i="1"/>
  <c r="C44" i="1" s="1"/>
  <c r="C41" i="1"/>
  <c r="C39" i="1"/>
  <c r="C31" i="1"/>
  <c r="C27" i="1"/>
  <c r="C22" i="1"/>
  <c r="C19" i="1"/>
  <c r="C14" i="1"/>
  <c r="C13" i="1" s="1"/>
  <c r="C12" i="1" s="1"/>
  <c r="K209" i="1"/>
  <c r="K207" i="1"/>
  <c r="J209" i="1"/>
  <c r="J207" i="1"/>
  <c r="K204" i="1"/>
  <c r="J204" i="1"/>
  <c r="K200" i="1"/>
  <c r="J200" i="1"/>
  <c r="K189" i="1"/>
  <c r="K188" i="1"/>
  <c r="K187" i="1"/>
  <c r="K186" i="1"/>
  <c r="J189" i="1"/>
  <c r="J188" i="1"/>
  <c r="J187" i="1"/>
  <c r="J186" i="1"/>
  <c r="K176" i="1"/>
  <c r="J176" i="1"/>
  <c r="K144" i="1"/>
  <c r="J144" i="1"/>
  <c r="K143" i="1"/>
  <c r="J143" i="1"/>
  <c r="K137" i="1"/>
  <c r="J137" i="1"/>
  <c r="K132" i="1"/>
  <c r="K131" i="1"/>
  <c r="K97" i="1"/>
  <c r="K96" i="1"/>
  <c r="K95" i="1"/>
  <c r="J97" i="1"/>
  <c r="J96" i="1"/>
  <c r="J95" i="1"/>
  <c r="M220" i="1" l="1"/>
  <c r="M210" i="1"/>
  <c r="M206" i="1"/>
  <c r="M168" i="1"/>
  <c r="M150" i="1"/>
  <c r="M86" i="1"/>
  <c r="M74" i="1"/>
  <c r="M70" i="1"/>
  <c r="M68" i="1"/>
  <c r="M222" i="1"/>
  <c r="L220" i="1"/>
  <c r="L74" i="1"/>
  <c r="L70" i="1"/>
  <c r="M219" i="1"/>
  <c r="M211" i="1"/>
  <c r="M175" i="1"/>
  <c r="M145" i="1"/>
  <c r="M61" i="1"/>
  <c r="L211" i="1"/>
  <c r="E43" i="1"/>
  <c r="E166" i="1"/>
  <c r="E165" i="1" s="1"/>
  <c r="E154" i="1" s="1"/>
  <c r="E201" i="1"/>
  <c r="E18" i="1"/>
  <c r="E17" i="1" s="1"/>
  <c r="E117" i="1"/>
  <c r="E118" i="1"/>
  <c r="E133" i="1"/>
  <c r="E125" i="1" s="1"/>
  <c r="E134" i="1"/>
  <c r="E59" i="1"/>
  <c r="E58" i="1" s="1"/>
  <c r="E57" i="1" s="1"/>
  <c r="E80" i="1"/>
  <c r="E191" i="1"/>
  <c r="E190" i="1" s="1"/>
  <c r="F74" i="1"/>
  <c r="J70" i="1"/>
  <c r="J74" i="1"/>
  <c r="K70" i="1"/>
  <c r="J68" i="1"/>
  <c r="K68" i="1"/>
  <c r="J168" i="1"/>
  <c r="J145" i="1"/>
  <c r="G168" i="1"/>
  <c r="K168" i="1"/>
  <c r="F70" i="1"/>
  <c r="J210" i="1"/>
  <c r="J211" i="1"/>
  <c r="K210" i="1"/>
  <c r="K211" i="1"/>
  <c r="G68" i="1"/>
  <c r="F68" i="1"/>
  <c r="G74" i="1"/>
  <c r="G70" i="1"/>
  <c r="K145" i="1"/>
  <c r="C167" i="1"/>
  <c r="C59" i="1"/>
  <c r="C58" i="1" s="1"/>
  <c r="C57" i="1" s="1"/>
  <c r="C18" i="1"/>
  <c r="C26" i="1"/>
  <c r="C43" i="1"/>
  <c r="C98" i="1"/>
  <c r="C80" i="1" s="1"/>
  <c r="C155" i="1"/>
  <c r="C201" i="1"/>
  <c r="C191" i="1" s="1"/>
  <c r="C190" i="1" s="1"/>
  <c r="C117" i="1"/>
  <c r="C118" i="1"/>
  <c r="C133" i="1"/>
  <c r="C134" i="1"/>
  <c r="C138" i="1"/>
  <c r="C139" i="1"/>
  <c r="C166" i="1"/>
  <c r="C165" i="1" s="1"/>
  <c r="C154" i="1" s="1"/>
  <c r="C179" i="1"/>
  <c r="C178" i="1" s="1"/>
  <c r="K62" i="1"/>
  <c r="J62" i="1"/>
  <c r="E152" i="1" l="1"/>
  <c r="C17" i="1"/>
  <c r="E10" i="1"/>
  <c r="E78" i="1"/>
  <c r="C10" i="1"/>
  <c r="C78" i="1"/>
  <c r="C125" i="1"/>
  <c r="C152" i="1"/>
  <c r="I82" i="1"/>
  <c r="H82" i="1"/>
  <c r="L82" i="1" l="1"/>
  <c r="M82" i="1"/>
  <c r="E9" i="1"/>
  <c r="K82" i="1"/>
  <c r="J82" i="1"/>
  <c r="C9" i="1"/>
  <c r="C153" i="1" s="1"/>
  <c r="E153" i="1" l="1"/>
  <c r="E126" i="1"/>
  <c r="E11" i="1"/>
  <c r="E79" i="1"/>
  <c r="C79" i="1"/>
  <c r="C11" i="1"/>
  <c r="C126" i="1"/>
  <c r="I217" i="1"/>
  <c r="H217" i="1"/>
  <c r="F217" i="1"/>
  <c r="I199" i="1"/>
  <c r="H199" i="1"/>
  <c r="H205" i="1"/>
  <c r="I203" i="1"/>
  <c r="H203" i="1"/>
  <c r="H202" i="1" s="1"/>
  <c r="I185" i="1"/>
  <c r="H185" i="1"/>
  <c r="H184" i="1" s="1"/>
  <c r="H183" i="1" s="1"/>
  <c r="I181" i="1"/>
  <c r="H181" i="1"/>
  <c r="H180" i="1" s="1"/>
  <c r="H174" i="1"/>
  <c r="I172" i="1"/>
  <c r="H172" i="1"/>
  <c r="I170" i="1"/>
  <c r="I163" i="1"/>
  <c r="H163" i="1"/>
  <c r="H162" i="1" s="1"/>
  <c r="I160" i="1"/>
  <c r="H160" i="1"/>
  <c r="H159" i="1" s="1"/>
  <c r="I157" i="1"/>
  <c r="H157" i="1"/>
  <c r="H156" i="1" s="1"/>
  <c r="I142" i="1"/>
  <c r="H142" i="1"/>
  <c r="H141" i="1" s="1"/>
  <c r="H140" i="1" s="1"/>
  <c r="I136" i="1"/>
  <c r="H136" i="1"/>
  <c r="H135" i="1" s="1"/>
  <c r="I120" i="1"/>
  <c r="H120" i="1"/>
  <c r="I112" i="1"/>
  <c r="H112" i="1"/>
  <c r="H111" i="1" s="1"/>
  <c r="I109" i="1"/>
  <c r="H109" i="1"/>
  <c r="I93" i="1"/>
  <c r="H93" i="1"/>
  <c r="H92" i="1" s="1"/>
  <c r="I99" i="1"/>
  <c r="H99" i="1"/>
  <c r="I106" i="1"/>
  <c r="H106" i="1"/>
  <c r="I90" i="1"/>
  <c r="H90" i="1"/>
  <c r="I85" i="1"/>
  <c r="H85" i="1"/>
  <c r="I81" i="1"/>
  <c r="H81" i="1"/>
  <c r="I65" i="1"/>
  <c r="H65" i="1"/>
  <c r="I51" i="1"/>
  <c r="H51" i="1"/>
  <c r="H50" i="1" s="1"/>
  <c r="I54" i="1"/>
  <c r="H54" i="1"/>
  <c r="I48" i="1"/>
  <c r="H48" i="1"/>
  <c r="I45" i="1"/>
  <c r="H45" i="1"/>
  <c r="D205" i="1"/>
  <c r="I202" i="1"/>
  <c r="D202" i="1"/>
  <c r="H198" i="1"/>
  <c r="H197" i="1" s="1"/>
  <c r="D198" i="1"/>
  <c r="D197" i="1" s="1"/>
  <c r="I193" i="1"/>
  <c r="H193" i="1"/>
  <c r="H192" i="1" s="1"/>
  <c r="D192" i="1"/>
  <c r="D184" i="1"/>
  <c r="D183" i="1" s="1"/>
  <c r="D180" i="1"/>
  <c r="D174" i="1"/>
  <c r="D165" i="1" s="1"/>
  <c r="D162" i="1"/>
  <c r="D159" i="1"/>
  <c r="D156" i="1"/>
  <c r="D141" i="1"/>
  <c r="D140" i="1" s="1"/>
  <c r="D139" i="1" s="1"/>
  <c r="D138" i="1" s="1"/>
  <c r="D135" i="1"/>
  <c r="D111" i="1"/>
  <c r="D108" i="1"/>
  <c r="D98" i="1"/>
  <c r="D85" i="1"/>
  <c r="D80" i="1" s="1"/>
  <c r="D81" i="1"/>
  <c r="L172" i="1" l="1"/>
  <c r="M172" i="1"/>
  <c r="L45" i="1"/>
  <c r="M45" i="1"/>
  <c r="L54" i="1"/>
  <c r="M54" i="1"/>
  <c r="L65" i="1"/>
  <c r="M65" i="1"/>
  <c r="L85" i="1"/>
  <c r="M85" i="1"/>
  <c r="L106" i="1"/>
  <c r="M106" i="1"/>
  <c r="L93" i="1"/>
  <c r="M93" i="1"/>
  <c r="I111" i="1"/>
  <c r="J111" i="1" s="1"/>
  <c r="L112" i="1"/>
  <c r="M112" i="1"/>
  <c r="L136" i="1"/>
  <c r="M136" i="1"/>
  <c r="I156" i="1"/>
  <c r="L157" i="1"/>
  <c r="M157" i="1"/>
  <c r="I162" i="1"/>
  <c r="L163" i="1"/>
  <c r="M163" i="1"/>
  <c r="L185" i="1"/>
  <c r="M185" i="1"/>
  <c r="L217" i="1"/>
  <c r="M217" i="1"/>
  <c r="D155" i="1"/>
  <c r="I192" i="1"/>
  <c r="L193" i="1"/>
  <c r="M193" i="1"/>
  <c r="L202" i="1"/>
  <c r="M202" i="1"/>
  <c r="L170" i="1"/>
  <c r="M170" i="1"/>
  <c r="I198" i="1"/>
  <c r="L199" i="1"/>
  <c r="M199" i="1"/>
  <c r="L48" i="1"/>
  <c r="M48" i="1"/>
  <c r="I50" i="1"/>
  <c r="L51" i="1"/>
  <c r="M51" i="1"/>
  <c r="L81" i="1"/>
  <c r="M81" i="1"/>
  <c r="L90" i="1"/>
  <c r="M90" i="1"/>
  <c r="L99" i="1"/>
  <c r="M99" i="1"/>
  <c r="L109" i="1"/>
  <c r="M109" i="1"/>
  <c r="L120" i="1"/>
  <c r="M120" i="1"/>
  <c r="L142" i="1"/>
  <c r="M142" i="1"/>
  <c r="I159" i="1"/>
  <c r="L160" i="1"/>
  <c r="M160" i="1"/>
  <c r="I180" i="1"/>
  <c r="L181" i="1"/>
  <c r="M181" i="1"/>
  <c r="L203" i="1"/>
  <c r="M203" i="1"/>
  <c r="H139" i="1"/>
  <c r="H138" i="1" s="1"/>
  <c r="J106" i="1"/>
  <c r="I197" i="1"/>
  <c r="K198" i="1"/>
  <c r="J198" i="1"/>
  <c r="K202" i="1"/>
  <c r="J202" i="1"/>
  <c r="G51" i="1"/>
  <c r="F51" i="1"/>
  <c r="G65" i="1"/>
  <c r="F65" i="1"/>
  <c r="K65" i="1"/>
  <c r="J65" i="1"/>
  <c r="K81" i="1"/>
  <c r="J81" i="1"/>
  <c r="K90" i="1"/>
  <c r="J90" i="1"/>
  <c r="G99" i="1"/>
  <c r="F99" i="1"/>
  <c r="K99" i="1"/>
  <c r="J99" i="1"/>
  <c r="I141" i="1"/>
  <c r="K142" i="1"/>
  <c r="J142" i="1"/>
  <c r="I174" i="1"/>
  <c r="K175" i="1"/>
  <c r="J175" i="1"/>
  <c r="I184" i="1"/>
  <c r="K185" i="1"/>
  <c r="J185" i="1"/>
  <c r="I205" i="1"/>
  <c r="K206" i="1"/>
  <c r="J206" i="1"/>
  <c r="D201" i="1"/>
  <c r="D191" i="1" s="1"/>
  <c r="D190" i="1" s="1"/>
  <c r="F54" i="1"/>
  <c r="G54" i="1"/>
  <c r="G86" i="1"/>
  <c r="F86" i="1"/>
  <c r="I92" i="1"/>
  <c r="K93" i="1"/>
  <c r="J93" i="1"/>
  <c r="K111" i="1"/>
  <c r="I135" i="1"/>
  <c r="K136" i="1"/>
  <c r="J136" i="1"/>
  <c r="J203" i="1"/>
  <c r="K203" i="1"/>
  <c r="J199" i="1"/>
  <c r="K199" i="1"/>
  <c r="G93" i="1"/>
  <c r="F93" i="1"/>
  <c r="G90" i="1"/>
  <c r="F90" i="1"/>
  <c r="K217" i="1"/>
  <c r="G82" i="1"/>
  <c r="F82" i="1"/>
  <c r="H98" i="1"/>
  <c r="J217" i="1"/>
  <c r="G217" i="1"/>
  <c r="H201" i="1"/>
  <c r="H179" i="1"/>
  <c r="H178" i="1" s="1"/>
  <c r="H155" i="1"/>
  <c r="I155" i="1"/>
  <c r="I98" i="1"/>
  <c r="D179" i="1"/>
  <c r="D178" i="1" s="1"/>
  <c r="I64" i="1"/>
  <c r="H64" i="1"/>
  <c r="I60" i="1"/>
  <c r="H60" i="1"/>
  <c r="D64" i="1"/>
  <c r="I53" i="1"/>
  <c r="H53" i="1"/>
  <c r="D53" i="1"/>
  <c r="D50" i="1"/>
  <c r="D18" i="1"/>
  <c r="L53" i="1" l="1"/>
  <c r="M53" i="1"/>
  <c r="L155" i="1"/>
  <c r="M155" i="1"/>
  <c r="L135" i="1"/>
  <c r="M135" i="1"/>
  <c r="L184" i="1"/>
  <c r="M184" i="1"/>
  <c r="L180" i="1"/>
  <c r="M180" i="1"/>
  <c r="L64" i="1"/>
  <c r="M64" i="1"/>
  <c r="L92" i="1"/>
  <c r="M92" i="1"/>
  <c r="I201" i="1"/>
  <c r="I191" i="1" s="1"/>
  <c r="L205" i="1"/>
  <c r="M205" i="1"/>
  <c r="L197" i="1"/>
  <c r="M197" i="1"/>
  <c r="L156" i="1"/>
  <c r="M156" i="1"/>
  <c r="L141" i="1"/>
  <c r="M141" i="1"/>
  <c r="L50" i="1"/>
  <c r="M50" i="1"/>
  <c r="L192" i="1"/>
  <c r="M192" i="1"/>
  <c r="L162" i="1"/>
  <c r="M162" i="1"/>
  <c r="L111" i="1"/>
  <c r="M111" i="1"/>
  <c r="L60" i="1"/>
  <c r="M60" i="1"/>
  <c r="L98" i="1"/>
  <c r="M98" i="1"/>
  <c r="L174" i="1"/>
  <c r="M174" i="1"/>
  <c r="L159" i="1"/>
  <c r="M159" i="1"/>
  <c r="L198" i="1"/>
  <c r="M198" i="1"/>
  <c r="I59" i="1"/>
  <c r="H59" i="1"/>
  <c r="H58" i="1" s="1"/>
  <c r="H57" i="1" s="1"/>
  <c r="H191" i="1"/>
  <c r="H190" i="1" s="1"/>
  <c r="D154" i="1"/>
  <c r="K64" i="1"/>
  <c r="K98" i="1"/>
  <c r="J98" i="1"/>
  <c r="G53" i="1"/>
  <c r="F53" i="1"/>
  <c r="K155" i="1"/>
  <c r="J155" i="1"/>
  <c r="K201" i="1"/>
  <c r="K92" i="1"/>
  <c r="J92" i="1"/>
  <c r="I183" i="1"/>
  <c r="K184" i="1"/>
  <c r="J184" i="1"/>
  <c r="I140" i="1"/>
  <c r="J141" i="1"/>
  <c r="K141" i="1"/>
  <c r="J197" i="1"/>
  <c r="K197" i="1"/>
  <c r="K135" i="1"/>
  <c r="J135" i="1"/>
  <c r="K205" i="1"/>
  <c r="J205" i="1"/>
  <c r="K174" i="1"/>
  <c r="J174" i="1"/>
  <c r="F64" i="1"/>
  <c r="G64" i="1"/>
  <c r="G98" i="1"/>
  <c r="F98" i="1"/>
  <c r="G92" i="1"/>
  <c r="F92" i="1"/>
  <c r="G81" i="1"/>
  <c r="F81" i="1"/>
  <c r="L191" i="1" l="1"/>
  <c r="M191" i="1"/>
  <c r="I139" i="1"/>
  <c r="L140" i="1"/>
  <c r="M140" i="1"/>
  <c r="L201" i="1"/>
  <c r="M201" i="1"/>
  <c r="L183" i="1"/>
  <c r="M183" i="1"/>
  <c r="J201" i="1"/>
  <c r="L59" i="1"/>
  <c r="M59" i="1"/>
  <c r="I58" i="1"/>
  <c r="K59" i="1"/>
  <c r="J59" i="1"/>
  <c r="K140" i="1"/>
  <c r="J140" i="1"/>
  <c r="I190" i="1"/>
  <c r="J191" i="1"/>
  <c r="K191" i="1"/>
  <c r="K183" i="1"/>
  <c r="I179" i="1"/>
  <c r="D13" i="1"/>
  <c r="D12" i="1" s="1"/>
  <c r="D134" i="1"/>
  <c r="D133" i="1"/>
  <c r="H134" i="1"/>
  <c r="D129" i="1"/>
  <c r="D128" i="1" s="1"/>
  <c r="D127" i="1" s="1"/>
  <c r="H130" i="1"/>
  <c r="H129" i="1" s="1"/>
  <c r="H128" i="1" s="1"/>
  <c r="H127" i="1" s="1"/>
  <c r="D119" i="1"/>
  <c r="D118" i="1" s="1"/>
  <c r="H119" i="1"/>
  <c r="H118" i="1" s="1"/>
  <c r="D60" i="1"/>
  <c r="D59" i="1" s="1"/>
  <c r="H44" i="1"/>
  <c r="H39" i="1"/>
  <c r="H27" i="1"/>
  <c r="H19" i="1"/>
  <c r="H13" i="1"/>
  <c r="H12" i="1" s="1"/>
  <c r="L58" i="1" l="1"/>
  <c r="M58" i="1"/>
  <c r="D125" i="1"/>
  <c r="I138" i="1"/>
  <c r="L139" i="1"/>
  <c r="M139" i="1"/>
  <c r="I178" i="1"/>
  <c r="L179" i="1"/>
  <c r="M179" i="1"/>
  <c r="L190" i="1"/>
  <c r="M190" i="1"/>
  <c r="G14" i="1"/>
  <c r="F14" i="1"/>
  <c r="J139" i="1"/>
  <c r="K139" i="1"/>
  <c r="I57" i="1"/>
  <c r="K58" i="1"/>
  <c r="J58" i="1"/>
  <c r="D58" i="1"/>
  <c r="H167" i="1"/>
  <c r="H18" i="1"/>
  <c r="H108" i="1"/>
  <c r="H80" i="1" s="1"/>
  <c r="G44" i="1"/>
  <c r="L57" i="1" l="1"/>
  <c r="M57" i="1"/>
  <c r="L138" i="1"/>
  <c r="M138" i="1"/>
  <c r="L178" i="1"/>
  <c r="M178" i="1"/>
  <c r="H166" i="1"/>
  <c r="G59" i="1"/>
  <c r="F59" i="1"/>
  <c r="D57" i="1"/>
  <c r="F58" i="1"/>
  <c r="G58" i="1"/>
  <c r="G80" i="1"/>
  <c r="F80" i="1"/>
  <c r="H165" i="1" l="1"/>
  <c r="H154" i="1" s="1"/>
  <c r="H152" i="1" s="1"/>
  <c r="K50" i="1"/>
  <c r="K48" i="1"/>
  <c r="K42" i="1"/>
  <c r="K40" i="1"/>
  <c r="K38" i="1"/>
  <c r="K37" i="1"/>
  <c r="K36" i="1"/>
  <c r="K35" i="1"/>
  <c r="K34" i="1"/>
  <c r="K33" i="1"/>
  <c r="K32" i="1"/>
  <c r="K28" i="1"/>
  <c r="K23" i="1"/>
  <c r="K21" i="1"/>
  <c r="K20" i="1"/>
  <c r="J37" i="1"/>
  <c r="J36" i="1"/>
  <c r="J35" i="1"/>
  <c r="J34" i="1"/>
  <c r="J33" i="1"/>
  <c r="J32" i="1"/>
  <c r="J196" i="1"/>
  <c r="J195" i="1"/>
  <c r="H31" i="1" l="1"/>
  <c r="H133" i="1"/>
  <c r="H125" i="1" s="1"/>
  <c r="H117" i="1"/>
  <c r="H78" i="1" s="1"/>
  <c r="H47" i="1"/>
  <c r="H43" i="1" s="1"/>
  <c r="H26" i="1" l="1"/>
  <c r="H17" i="1" s="1"/>
  <c r="H10" i="1" l="1"/>
  <c r="H9" i="1"/>
  <c r="F26" i="1"/>
  <c r="G26" i="1"/>
  <c r="I31" i="1"/>
  <c r="L31" i="1" l="1"/>
  <c r="M31" i="1"/>
  <c r="H79" i="1"/>
  <c r="H153" i="1"/>
  <c r="H11" i="1"/>
  <c r="H126" i="1"/>
  <c r="K31" i="1"/>
  <c r="I167" i="1"/>
  <c r="I134" i="1"/>
  <c r="L134" i="1" l="1"/>
  <c r="M134" i="1"/>
  <c r="I166" i="1"/>
  <c r="L167" i="1"/>
  <c r="M167" i="1"/>
  <c r="J138" i="1"/>
  <c r="K134" i="1"/>
  <c r="J134" i="1"/>
  <c r="J166" i="1"/>
  <c r="K170" i="1"/>
  <c r="K193" i="1"/>
  <c r="K138" i="1"/>
  <c r="K181" i="1"/>
  <c r="D47" i="1"/>
  <c r="G218" i="1"/>
  <c r="J194" i="1"/>
  <c r="G193" i="1"/>
  <c r="J183" i="1"/>
  <c r="J181" i="1"/>
  <c r="G181" i="1"/>
  <c r="F181" i="1"/>
  <c r="J172" i="1"/>
  <c r="J170" i="1"/>
  <c r="G170" i="1"/>
  <c r="J132" i="1"/>
  <c r="J131" i="1"/>
  <c r="I130" i="1"/>
  <c r="F130" i="1"/>
  <c r="I119" i="1"/>
  <c r="D117" i="1"/>
  <c r="D78" i="1" s="1"/>
  <c r="J64" i="1"/>
  <c r="G61" i="1"/>
  <c r="F50" i="1"/>
  <c r="G48" i="1"/>
  <c r="I47" i="1"/>
  <c r="G45" i="1"/>
  <c r="F44" i="1"/>
  <c r="J42" i="1"/>
  <c r="I41" i="1"/>
  <c r="G41" i="1"/>
  <c r="J40" i="1"/>
  <c r="I39" i="1"/>
  <c r="G39" i="1"/>
  <c r="J38" i="1"/>
  <c r="F31" i="1"/>
  <c r="J30" i="1"/>
  <c r="J29" i="1"/>
  <c r="J28" i="1"/>
  <c r="I27" i="1"/>
  <c r="F27" i="1"/>
  <c r="G27" i="1"/>
  <c r="J25" i="1"/>
  <c r="J24" i="1"/>
  <c r="J23" i="1"/>
  <c r="I22" i="1"/>
  <c r="F22" i="1"/>
  <c r="J21" i="1"/>
  <c r="J20" i="1"/>
  <c r="I19" i="1"/>
  <c r="G19" i="1"/>
  <c r="J16" i="1"/>
  <c r="J15" i="1"/>
  <c r="I14" i="1"/>
  <c r="L14" i="1" l="1"/>
  <c r="M14" i="1"/>
  <c r="L19" i="1"/>
  <c r="M19" i="1"/>
  <c r="L22" i="1"/>
  <c r="M22" i="1"/>
  <c r="K41" i="1"/>
  <c r="L41" i="1"/>
  <c r="M41" i="1"/>
  <c r="L47" i="1"/>
  <c r="M47" i="1"/>
  <c r="L130" i="1"/>
  <c r="M130" i="1"/>
  <c r="L39" i="1"/>
  <c r="M39" i="1"/>
  <c r="L27" i="1"/>
  <c r="M27" i="1"/>
  <c r="I118" i="1"/>
  <c r="L119" i="1"/>
  <c r="M119" i="1"/>
  <c r="I165" i="1"/>
  <c r="L166" i="1"/>
  <c r="M166" i="1"/>
  <c r="K166" i="1"/>
  <c r="I18" i="1"/>
  <c r="D43" i="1"/>
  <c r="D17" i="1" s="1"/>
  <c r="I26" i="1"/>
  <c r="K179" i="1"/>
  <c r="K39" i="1"/>
  <c r="K27" i="1"/>
  <c r="F47" i="1"/>
  <c r="I117" i="1"/>
  <c r="K119" i="1"/>
  <c r="K47" i="1"/>
  <c r="K51" i="1"/>
  <c r="I129" i="1"/>
  <c r="K130" i="1"/>
  <c r="K192" i="1"/>
  <c r="K218" i="1"/>
  <c r="K19" i="1"/>
  <c r="K22" i="1"/>
  <c r="K45" i="1"/>
  <c r="K180" i="1"/>
  <c r="K61" i="1"/>
  <c r="G119" i="1"/>
  <c r="F192" i="1"/>
  <c r="J193" i="1"/>
  <c r="F19" i="1"/>
  <c r="F39" i="1"/>
  <c r="F45" i="1"/>
  <c r="J47" i="1"/>
  <c r="F48" i="1"/>
  <c r="G50" i="1"/>
  <c r="J130" i="1"/>
  <c r="G167" i="1"/>
  <c r="G192" i="1"/>
  <c r="G18" i="1"/>
  <c r="G178" i="1"/>
  <c r="G179" i="1"/>
  <c r="G180" i="1"/>
  <c r="F41" i="1"/>
  <c r="J61" i="1"/>
  <c r="I13" i="1"/>
  <c r="F18" i="1"/>
  <c r="J22" i="1"/>
  <c r="J27" i="1"/>
  <c r="J31" i="1"/>
  <c r="J39" i="1"/>
  <c r="J41" i="1"/>
  <c r="I44" i="1"/>
  <c r="G60" i="1"/>
  <c r="F61" i="1"/>
  <c r="I133" i="1"/>
  <c r="G135" i="1"/>
  <c r="F165" i="1"/>
  <c r="F170" i="1"/>
  <c r="F193" i="1"/>
  <c r="F133" i="1"/>
  <c r="D152" i="1"/>
  <c r="F13" i="1"/>
  <c r="G13" i="1"/>
  <c r="J19" i="1"/>
  <c r="G22" i="1"/>
  <c r="G31" i="1"/>
  <c r="J45" i="1"/>
  <c r="G47" i="1"/>
  <c r="J50" i="1"/>
  <c r="J14" i="1"/>
  <c r="J48" i="1"/>
  <c r="J51" i="1"/>
  <c r="F119" i="1"/>
  <c r="G133" i="1"/>
  <c r="F135" i="1"/>
  <c r="F167" i="1"/>
  <c r="F178" i="1"/>
  <c r="F179" i="1"/>
  <c r="J179" i="1"/>
  <c r="F180" i="1"/>
  <c r="J180" i="1"/>
  <c r="F218" i="1"/>
  <c r="J218" i="1"/>
  <c r="L133" i="1" l="1"/>
  <c r="M133" i="1"/>
  <c r="L18" i="1"/>
  <c r="M18" i="1"/>
  <c r="L165" i="1"/>
  <c r="M165" i="1"/>
  <c r="I154" i="1"/>
  <c r="L129" i="1"/>
  <c r="M129" i="1"/>
  <c r="J117" i="1"/>
  <c r="L117" i="1"/>
  <c r="M117" i="1"/>
  <c r="L13" i="1"/>
  <c r="M13" i="1"/>
  <c r="L26" i="1"/>
  <c r="M26" i="1"/>
  <c r="I43" i="1"/>
  <c r="L44" i="1"/>
  <c r="M44" i="1"/>
  <c r="L118" i="1"/>
  <c r="M118" i="1"/>
  <c r="D10" i="1"/>
  <c r="D9" i="1"/>
  <c r="K43" i="1"/>
  <c r="J26" i="1"/>
  <c r="K26" i="1"/>
  <c r="F43" i="1"/>
  <c r="G43" i="1"/>
  <c r="I128" i="1"/>
  <c r="K129" i="1"/>
  <c r="K133" i="1"/>
  <c r="K44" i="1"/>
  <c r="K117" i="1"/>
  <c r="I108" i="1"/>
  <c r="K165" i="1"/>
  <c r="K13" i="1"/>
  <c r="K18" i="1"/>
  <c r="K60" i="1"/>
  <c r="F129" i="1"/>
  <c r="G117" i="1"/>
  <c r="J129" i="1"/>
  <c r="I12" i="1"/>
  <c r="J18" i="1"/>
  <c r="F60" i="1"/>
  <c r="J119" i="1"/>
  <c r="J13" i="1"/>
  <c r="J44" i="1"/>
  <c r="G165" i="1"/>
  <c r="J165" i="1"/>
  <c r="J133" i="1"/>
  <c r="J60" i="1"/>
  <c r="J192" i="1"/>
  <c r="F127" i="1"/>
  <c r="F128" i="1"/>
  <c r="G12" i="1"/>
  <c r="F12" i="1"/>
  <c r="L43" i="1" l="1"/>
  <c r="M43" i="1"/>
  <c r="I80" i="1"/>
  <c r="I78" i="1" s="1"/>
  <c r="L108" i="1"/>
  <c r="M108" i="1"/>
  <c r="J43" i="1"/>
  <c r="I127" i="1"/>
  <c r="J127" i="1" s="1"/>
  <c r="L128" i="1"/>
  <c r="M128" i="1"/>
  <c r="I152" i="1"/>
  <c r="L154" i="1"/>
  <c r="M154" i="1"/>
  <c r="I17" i="1"/>
  <c r="I125" i="1"/>
  <c r="J80" i="1"/>
  <c r="D153" i="1"/>
  <c r="D79" i="1"/>
  <c r="D126" i="1"/>
  <c r="D11" i="1"/>
  <c r="I10" i="1"/>
  <c r="K128" i="1"/>
  <c r="J128" i="1"/>
  <c r="K178" i="1"/>
  <c r="J178" i="1"/>
  <c r="K190" i="1"/>
  <c r="K109" i="1"/>
  <c r="K17" i="1"/>
  <c r="M12" i="1"/>
  <c r="L12" i="1"/>
  <c r="K12" i="1"/>
  <c r="K57" i="1"/>
  <c r="F117" i="1"/>
  <c r="J12" i="1"/>
  <c r="F10" i="1"/>
  <c r="F17" i="1"/>
  <c r="G17" i="1"/>
  <c r="J17" i="1"/>
  <c r="G57" i="1"/>
  <c r="J109" i="1"/>
  <c r="G190" i="1"/>
  <c r="F190" i="1"/>
  <c r="F109" i="1"/>
  <c r="G109" i="1"/>
  <c r="J190" i="1"/>
  <c r="L78" i="1" l="1"/>
  <c r="M78" i="1"/>
  <c r="L17" i="1"/>
  <c r="M17" i="1"/>
  <c r="L125" i="1"/>
  <c r="M125" i="1"/>
  <c r="L127" i="1"/>
  <c r="M127" i="1"/>
  <c r="L80" i="1"/>
  <c r="M80" i="1"/>
  <c r="K80" i="1"/>
  <c r="K127" i="1"/>
  <c r="L152" i="1"/>
  <c r="M152" i="1"/>
  <c r="I9" i="1"/>
  <c r="K125" i="1"/>
  <c r="J125" i="1"/>
  <c r="K154" i="1"/>
  <c r="J154" i="1"/>
  <c r="K152" i="1"/>
  <c r="K85" i="1"/>
  <c r="G10" i="1"/>
  <c r="F57" i="1"/>
  <c r="G154" i="1"/>
  <c r="F154" i="1"/>
  <c r="J152" i="1"/>
  <c r="J57" i="1"/>
  <c r="F85" i="1"/>
  <c r="G85" i="1"/>
  <c r="G152" i="1"/>
  <c r="F152" i="1"/>
  <c r="J85" i="1"/>
  <c r="I126" i="1" l="1"/>
  <c r="I153" i="1"/>
  <c r="I11" i="1"/>
  <c r="J11" i="1" s="1"/>
  <c r="I79" i="1"/>
  <c r="K78" i="1"/>
  <c r="M10" i="1"/>
  <c r="L10" i="1"/>
  <c r="K10" i="1"/>
  <c r="J10" i="1"/>
  <c r="J78" i="1"/>
  <c r="G78" i="1"/>
  <c r="F78" i="1"/>
  <c r="L126" i="1" l="1"/>
  <c r="M126" i="1"/>
  <c r="L79" i="1"/>
  <c r="M79" i="1"/>
  <c r="L153" i="1"/>
  <c r="M153" i="1"/>
  <c r="K126" i="1"/>
  <c r="J126" i="1"/>
  <c r="K153" i="1"/>
  <c r="J153" i="1"/>
  <c r="M11" i="1"/>
  <c r="L11" i="1"/>
  <c r="K11" i="1"/>
  <c r="K79" i="1"/>
  <c r="J79" i="1"/>
  <c r="M9" i="1"/>
  <c r="K9" i="1"/>
  <c r="J9" i="1"/>
  <c r="L9" i="1"/>
  <c r="F125" i="1" l="1"/>
  <c r="G125" i="1"/>
  <c r="F9" i="1"/>
  <c r="G9" i="1"/>
</calcChain>
</file>

<file path=xl/sharedStrings.xml><?xml version="1.0" encoding="utf-8"?>
<sst xmlns="http://schemas.openxmlformats.org/spreadsheetml/2006/main" count="522" uniqueCount="344">
  <si>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</si>
  <si>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</si>
  <si>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</si>
  <si>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</si>
  <si>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</si>
  <si>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</si>
  <si>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</si>
  <si>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</si>
  <si>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</si>
  <si>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</si>
  <si>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</si>
  <si>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</si>
  <si>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</si>
  <si>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</si>
  <si>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</si>
  <si>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</si>
  <si>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</si>
  <si>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</si>
  <si>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</si>
  <si>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</si>
  <si>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Предупреждение и ликвидация последствий чрежвычайных ситуаций природного и техногенного характера, гражданская оборона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</si>
  <si>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</si>
  <si>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</si>
  <si>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</si>
  <si>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Уличное освещение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</si>
  <si>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</si>
  <si>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</si>
  <si>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</si>
  <si>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Н.И.Лупир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</si>
  <si>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</si>
  <si>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</si>
  <si>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</si>
  <si>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</si>
  <si>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</si>
  <si>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</si>
  <si>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Мероприятия в области коммунального хозяйства</t>
  </si>
  <si>
    <t>Приложение №3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</si>
  <si>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</si>
  <si>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</si>
  <si>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</si>
  <si>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</si>
  <si>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</si>
  <si>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</si>
  <si>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</si>
  <si>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</si>
  <si>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</si>
  <si>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</si>
  <si>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</si>
  <si>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</si>
  <si>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</si>
  <si>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</si>
  <si>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</si>
  <si>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</si>
  <si>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</si>
  <si>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</si>
  <si>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>Поддержка коммунального  хозяйства</t>
  </si>
  <si>
    <t>Субсидии юридическим лицам</t>
  </si>
  <si>
    <t>949 01 00 0000000 000 000</t>
  </si>
  <si>
    <t>949 01 02 0000000 000 000</t>
  </si>
  <si>
    <t>949 01 04 0000000 000 000</t>
  </si>
  <si>
    <t>949 01 13 0000000 000 000</t>
  </si>
  <si>
    <t>949 03 00 0000000 000 000</t>
  </si>
  <si>
    <t>Мероприятия в области жилищного хозяйства</t>
  </si>
  <si>
    <t>949 03 09 0000000 000 000</t>
  </si>
  <si>
    <t>949 03 10 0000000 000 000</t>
  </si>
  <si>
    <t>949 04 00 0000000 000 000</t>
  </si>
  <si>
    <t>949 04 01 0000000 000 000</t>
  </si>
  <si>
    <t>949 04 08 0000000 000 000</t>
  </si>
  <si>
    <t>949 05 00 0000000 000 000</t>
  </si>
  <si>
    <t>949 05 01 0000000 000 000</t>
  </si>
  <si>
    <t>949 05 02 0000000 000 000</t>
  </si>
  <si>
    <t xml:space="preserve">Инспектор </t>
  </si>
  <si>
    <t>Дорожное хозяйство (дорожные фонды)</t>
  </si>
  <si>
    <t>Председатель</t>
  </si>
  <si>
    <t>Исполнено  по  отчету за 2014 год        (ф.0503117)</t>
  </si>
  <si>
    <t>949 01 02 8110000 000 000</t>
  </si>
  <si>
    <t>949 01 02 8110000 121 000</t>
  </si>
  <si>
    <t>949 01 02 81100000 121 213</t>
  </si>
  <si>
    <t>Аппарат органов местного самоуправления</t>
  </si>
  <si>
    <t>949 01 04 8310005 000 000</t>
  </si>
  <si>
    <t>94901 04 8310005 121 000</t>
  </si>
  <si>
    <t>949 01 04 8310005 121 211</t>
  </si>
  <si>
    <t>949 01 04 8310005 122 000</t>
  </si>
  <si>
    <t>949 01 04 8310005 122 212</t>
  </si>
  <si>
    <t>949 01 04 8310005 122 222</t>
  </si>
  <si>
    <t>949 01 04 8310005 122 226</t>
  </si>
  <si>
    <t xml:space="preserve"> Сводная бюджетной росписью (СБР)</t>
  </si>
  <si>
    <t xml:space="preserve"> СБР от Решения о бюджете</t>
  </si>
  <si>
    <t>949 01 04 8310006 242 221</t>
  </si>
  <si>
    <t>949 01 04 8310006 242 000</t>
  </si>
  <si>
    <t>949 01 04 8310006 242 226</t>
  </si>
  <si>
    <t>949 01 04 8310006242 310</t>
  </si>
  <si>
    <t>949 01 04 8310006 244 000</t>
  </si>
  <si>
    <t>949 01 04 8310006 244 221</t>
  </si>
  <si>
    <t>949 01 04 8310006 244 222</t>
  </si>
  <si>
    <t>949 01 04 8310006 244 223</t>
  </si>
  <si>
    <t>949 01 04 8310006 244 225</t>
  </si>
  <si>
    <t>949 01 04 8310006 244 226</t>
  </si>
  <si>
    <t>949 01 04 8310006 244 310</t>
  </si>
  <si>
    <t>949 01 04 8310006 244 340</t>
  </si>
  <si>
    <t>949 01 04 8310006 851 290</t>
  </si>
  <si>
    <t>949 01 04 8310006 852 000</t>
  </si>
  <si>
    <t>949 01 04 8310006 852 290</t>
  </si>
  <si>
    <t>Расходы на обеспечение функций органов местного самоуправления</t>
  </si>
  <si>
    <t>949 01 04 8310006 000 000</t>
  </si>
  <si>
    <t>949 01 04 4310000 000 000</t>
  </si>
  <si>
    <t>Межбюджетные трансферты бюджетам муниципальных районов из бюджетов поселений</t>
  </si>
  <si>
    <t>949 01 04 4310001 000 000</t>
  </si>
  <si>
    <t>949 01 04 8310001 540 000</t>
  </si>
  <si>
    <t>949 01 04 4310002 000 000</t>
  </si>
  <si>
    <t>949 01 04 4310002 540 000</t>
  </si>
  <si>
    <t>949 01 04 4310003 000 000</t>
  </si>
  <si>
    <t>949 01 04 4310003 540 000</t>
  </si>
  <si>
    <t>949 01 04 4310654 000 000</t>
  </si>
  <si>
    <t>949 01 04 4310654 244 000</t>
  </si>
  <si>
    <t>Прочие непрограмные расходы</t>
  </si>
  <si>
    <t>949 01 13 9900000 000 000</t>
  </si>
  <si>
    <t>Управление муниципальной собственностью</t>
  </si>
  <si>
    <t>949 01 13 9920000 000 000</t>
  </si>
  <si>
    <t>949 01 13 9920009 000 000</t>
  </si>
  <si>
    <t>949 01 13 9920009 244 000</t>
  </si>
  <si>
    <t>Прочие расходы по управлению. Муниципальным имуществом</t>
  </si>
  <si>
    <t>949 01 13 9920341 000 000</t>
  </si>
  <si>
    <t>949 01 13 9920341 244 000</t>
  </si>
  <si>
    <t>Защита населения и территории от чрезвычайных ситуаций природного и техногенного  характера, гражданская оборона</t>
  </si>
  <si>
    <t>Резервные фонды местных администраций</t>
  </si>
  <si>
    <t>Прочая закупка товаров, работ и услуг для обеспечения государственных (муниципальных) нужд.</t>
  </si>
  <si>
    <t>949 03 09 9910008 244 000</t>
  </si>
  <si>
    <t>949 03 09 9910010 244 000</t>
  </si>
  <si>
    <t>949 03 09 9910010 000 000</t>
  </si>
  <si>
    <t>Пособия, компенсации и иные социальные выплаты гражданам, кроме публичных нормативных обязательств (8631)</t>
  </si>
  <si>
    <t>949 03 09 9910115 321 000</t>
  </si>
  <si>
    <t>Частичное восстановление поврежденных в результате  крупномасштабного наводнения автомобильных дорог местного  значения и мостов(750)</t>
  </si>
  <si>
    <t>949 03 09 9915168 000 000</t>
  </si>
  <si>
    <t>Прочая закупка товаров, работ и услуг для обеспечения государственных (муниципальных) нужд ( 750)</t>
  </si>
  <si>
    <t>949 03 09 9915168 244 000</t>
  </si>
  <si>
    <t>Возмещение расходов на проведение аварийно-восстановительных работ на поврежденных объектах ЖКХ  ( 680)</t>
  </si>
  <si>
    <t>949 03 09 9915104 000 000</t>
  </si>
  <si>
    <t>949 03 09 9915104 244 000</t>
  </si>
  <si>
    <t xml:space="preserve">Прочая закупка товаров, работ и услуг для обеспечения государственных (муниципальных) нужд </t>
  </si>
  <si>
    <t>949 03 09 9915104 321 000</t>
  </si>
  <si>
    <t>Пособия, компенсации и иные социальные выплаты кроме публичных нормативных обязательств (680)</t>
  </si>
  <si>
    <t>Защита населения и территории от чрезвычайных ситуаций природного  и техногенного характера, гражданская оборона (ЧС 02)</t>
  </si>
  <si>
    <t>949 03 09 9910106 000 000</t>
  </si>
  <si>
    <t>949 03 09 9910106 244 000</t>
  </si>
  <si>
    <t>Возмещение расходов за потерю имущества в результате чрезвычайной ситуации (ЧС 03)</t>
  </si>
  <si>
    <t>949 03 09 9910114 000 000</t>
  </si>
  <si>
    <t xml:space="preserve">Пособия, компенсации и иные социальные выплаты
гражданам, кроме публичных нормативных обязательств
</t>
  </si>
  <si>
    <t>949 03 09 9910114 321 000</t>
  </si>
  <si>
    <t>Прочие непрограммные расходы органов местного самоуправления</t>
  </si>
  <si>
    <t>949 03 10 9910000 000 000</t>
  </si>
  <si>
    <t>949 03 10 9910011 000 000</t>
  </si>
  <si>
    <t>949 03 10 9910011 244 000</t>
  </si>
  <si>
    <t>949 04 01 9915083 000 000</t>
  </si>
  <si>
    <t>949 04 01 9915000 000 000</t>
  </si>
  <si>
    <t>949 04 01 9915083 244 000</t>
  </si>
  <si>
    <t>949 04 01 99150836 244 225</t>
  </si>
  <si>
    <t>949 04 01 9915083 244 340</t>
  </si>
  <si>
    <t>Автомобильный транспорт</t>
  </si>
  <si>
    <t>949 04 08 8410000 000 000</t>
  </si>
  <si>
    <t>949 04 08 8410014 000 000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</si>
  <si>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</si>
  <si>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949 04 08 8410014 810 000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</si>
  <si>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</si>
  <si>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</si>
  <si>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</si>
  <si>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>Муниципальная программа «Доступное   жилье гражданам, нуждающимся в улучшении жилищных условий, проживающих на территории сельского поселения «Село Богородское» Ульчского муниципального района Хабаровского края  в  2014-2017 годах и на период до 2020 года»</t>
  </si>
  <si>
    <t>949 05 01 9700000 000 000</t>
  </si>
  <si>
    <t xml:space="preserve">Расселение жилищного фонда, признанного непригодным для проживания и (или)реконструкции квартирв рамках муниципальной программы «Доступное жилье гражданам, нуждающимся в улучшении жилищных условий, проживающих на территории  сельского поселения «Село Богородское»Ульчского муниципального района Хабаровского края в 2014-2017 годах и на период до 2020 года» объекта муниципальной собственности сельского поселения «36-ти квартирный жилой дом в с. Богородское» </t>
  </si>
  <si>
    <t>949 05 01 9710022 000 000</t>
  </si>
  <si>
    <t xml:space="preserve">Бюджетные инвестиции в объекты капитального
строительства государственной (муниципальной) собственности
</t>
  </si>
  <si>
    <t>949 05 01 9710022 414 000</t>
  </si>
  <si>
    <t>Предоставление социальных выплат гражданам Российской Федерации, проживающим в сельском поселении "Село Богородское"на приобретение ( изготовление,доставку) строительных материалов, конструкций и изделий в рамках муниципальной программы  "Доступное жилье гражданам, нуждающимся в улучшении жилищных  условий, проживающих на территории сельского поселения "Село Богородское" Ульчского муниципального района Хабаровского края в 2014-2017 годах и на период до 2020 года".территории сельского поселения «Село Богородское» Ульчского муниципального района Хабаровского края  в  2014-2017 годах и на период до 2020 года»</t>
  </si>
  <si>
    <t>949 05 01 9710023 000 000</t>
  </si>
  <si>
    <t>949 05 01 9710023 321 000</t>
  </si>
  <si>
    <t>Предоставление социальных выплат гражданам Российской Федерации, проживающим в сельском поселении "Село Богородское"на приобретение ( изготовление,доставку) строительных материалов, конструкций и изделий за счет субсидий на софинансирование расходных обязательств  из бюджета Хабаровского края в рамках  муниципальной программы   "Доступное жилье гражданам, нуждающимся в улучшении жилищных  условий, проживающих на территории сельского поселения "Село Богородское" Ульчского муниципального района Хабаровского края в 2014-2017 годах и на период до 2020 года". «Село Богородское» Ульчского муниципального района Хабаровского края  в  2014-2017 годах и на период до 2020 года»</t>
  </si>
  <si>
    <t>949 05 01 9720529 000 000</t>
  </si>
  <si>
    <t>949 05 01 9720529 321 000</t>
  </si>
  <si>
    <t>949 05 01 8500000 000 000</t>
  </si>
  <si>
    <t>949 05 01 8520000 000 000</t>
  </si>
  <si>
    <t xml:space="preserve"> Содержание объектов недвижимого имущества муниципальной собственности</t>
  </si>
  <si>
    <t>949 05 01 8520025 000 000</t>
  </si>
  <si>
    <t>Расходы  на проведение капитального ремонта объектов муниципальной собственности сельского поселения «Село Богородское».</t>
  </si>
  <si>
    <t>949 05 01 8520026 000 000</t>
  </si>
  <si>
    <t>949 05 01 8520026 243 000</t>
  </si>
  <si>
    <t>949 05 02 8600000 000 000</t>
  </si>
  <si>
    <t>Очистные сооружения "Село Богородское"</t>
  </si>
  <si>
    <t>949 05 02 8610029 000 000</t>
  </si>
  <si>
    <t>949 05 02 8610029 244 000</t>
  </si>
  <si>
    <t>Реализация государственных функций связанных с общегосударственным управлением</t>
  </si>
  <si>
    <t>949 05 02 8630000 000 000</t>
  </si>
  <si>
    <t>949 05 02 8630034 000 000</t>
  </si>
  <si>
    <t>949 05 02 8630034 244 000</t>
  </si>
  <si>
    <t>949 05 03 0000000 000 000</t>
  </si>
  <si>
    <t>949 05 03 8700000 000 000</t>
  </si>
  <si>
    <t>949 05 03 8710036 000 000</t>
  </si>
  <si>
    <t>949 05 03 8710036 244 000</t>
  </si>
  <si>
    <t>949 05 03 8710036 244 223</t>
  </si>
  <si>
    <t>949 05 03 8710036 244 225</t>
  </si>
  <si>
    <t>949 05 03 8710036 244 340</t>
  </si>
  <si>
    <t>Оплата расходов за содержание мест захоронения</t>
  </si>
  <si>
    <t>949 05 03 8730038 244 000</t>
  </si>
  <si>
    <t>949 05 03 8730000 000 000</t>
  </si>
  <si>
    <t>949 05 03 8730038 000 000</t>
  </si>
  <si>
    <t>Прочие  мероприятия по благоустройству городских округов и поселений</t>
  </si>
  <si>
    <t>949 05 03 8740000 000 000</t>
  </si>
  <si>
    <t>Организация и содержание мест захоронения бытовых отходов</t>
  </si>
  <si>
    <t>949 05 03 8740039 000 000</t>
  </si>
  <si>
    <t>949 05 03 8740039 244 000</t>
  </si>
  <si>
    <t>Прочие мероприятия по благоустройству.</t>
  </si>
  <si>
    <t>949 05 03 8740040 000 000</t>
  </si>
  <si>
    <t>949 05 03 8740040 244 000</t>
  </si>
  <si>
    <t>949 10 01 4310004 540 000</t>
  </si>
  <si>
    <t>949 01 04 8310006 851 000</t>
  </si>
  <si>
    <t>Межбюджетные трансферты</t>
  </si>
  <si>
    <t>949 01 04 8310001 540 251</t>
  </si>
  <si>
    <t>949 01 04 4310002 540 251</t>
  </si>
  <si>
    <t>949 01 04 4310654 244 340</t>
  </si>
  <si>
    <t>949 01 04 4310003 540 251</t>
  </si>
  <si>
    <t>949 01 13 9920009 244 226</t>
  </si>
  <si>
    <t>949 01 13 9920341 244 226</t>
  </si>
  <si>
    <t>949 01 13 9920341 244 290</t>
  </si>
  <si>
    <t>Прочие работы, услуги</t>
  </si>
  <si>
    <t>949 03 09 9910008 244 226</t>
  </si>
  <si>
    <t>Работы услуги по содержанию имущества</t>
  </si>
  <si>
    <t>949 03 09 9910115 321 290</t>
  </si>
  <si>
    <t>949 03 09 9915104 244 222</t>
  </si>
  <si>
    <t>949 03 09 9915104 244 223</t>
  </si>
  <si>
    <t>949 03 09 9915104 244 226</t>
  </si>
  <si>
    <t>949 03 09 9915104 321 290</t>
  </si>
  <si>
    <t>949 03 09 9915104 244 225</t>
  </si>
  <si>
    <t>949 03 09 9915168 244 225</t>
  </si>
  <si>
    <t>949 03 09 9915168 244 226</t>
  </si>
  <si>
    <t>949 03 09 9915168 244 340</t>
  </si>
  <si>
    <t>949 03 09 9910106 244 225</t>
  </si>
  <si>
    <t>949 03 09 9910114 321 290</t>
  </si>
  <si>
    <t>949 03 10 9910011 244 222</t>
  </si>
  <si>
    <t>949 03 10 9910011 244 226</t>
  </si>
  <si>
    <t>949 03 10 9910011 244 310</t>
  </si>
  <si>
    <t>Увеличение стомости матриальных запасов</t>
  </si>
  <si>
    <t>949 03 10 9910011 244 340</t>
  </si>
  <si>
    <t>Безвозмездные еперчисления организациям, за исключением государственных и муниципальных организаций</t>
  </si>
  <si>
    <t>949 04 08 8410014 810 242</t>
  </si>
  <si>
    <t>949 05 01 9710022 414 226</t>
  </si>
  <si>
    <t>Пособия по социальной помощи населению</t>
  </si>
  <si>
    <t>949 05 01 9720529 321 262</t>
  </si>
  <si>
    <t>949 05 01 8520026 243 225</t>
  </si>
  <si>
    <t>949 05 02 8610029 244 226</t>
  </si>
  <si>
    <t>949 05 02 8630034 244 225</t>
  </si>
  <si>
    <t>949 05 02 8630034 244 226</t>
  </si>
  <si>
    <t>949 05 02 8630034 244 310</t>
  </si>
  <si>
    <t>949 05 02 8630034 244 340</t>
  </si>
  <si>
    <t>949 05 03 8740039 244 225</t>
  </si>
  <si>
    <t>949 05 03 8740040 244 225</t>
  </si>
  <si>
    <t>949 05 03 8740040 244 340</t>
  </si>
  <si>
    <t>949 05 03 8730038 244 225</t>
  </si>
  <si>
    <t>949 10 01 4310004 540 251</t>
  </si>
  <si>
    <t>Перечисления другим бюджетам бюджетной системы РФ</t>
  </si>
  <si>
    <t>Закон Хабаровского края от 24.11.2010№ 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</si>
  <si>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Обеспечение проведение выборов</t>
  </si>
  <si>
    <t>949 01 07 0000000 000 000</t>
  </si>
  <si>
    <t>УДЕЛЬНЫЙ ВЕС (%)</t>
  </si>
  <si>
    <t>949 03 09 9910008 244 290</t>
  </si>
  <si>
    <t>949 03 09 9910008 000 000</t>
  </si>
  <si>
    <t>Решением о бюджете от 25.12.2015 № 110</t>
  </si>
  <si>
    <t>Прочие непрограммные расходы</t>
  </si>
  <si>
    <t>Муниципальная программа "Развитие муниципальной службы в сельском поселении "Село Богородское" на 2015 - 2020 годы</t>
  </si>
  <si>
    <t>Постановление Правительства Хабаровского края от 27.12.2013 №464-пр "Об утверждении государственной программы Хабаровского края "Содействие развитию местного самоуправления в Хабаровском крае"</t>
  </si>
  <si>
    <t>Подготовка и проведение празднования памятных дат (юбилей села)</t>
  </si>
  <si>
    <t>Прочая закупка товаров, работ и услуг для государственных (муниципальных) нужд</t>
  </si>
  <si>
    <t>949 01 13 9920342 000 000</t>
  </si>
  <si>
    <t>949 01 13 9920342 244 000</t>
  </si>
  <si>
    <t>949 01 13 9920С31 244 000</t>
  </si>
  <si>
    <t>949 01 13 9920И02 000 000</t>
  </si>
  <si>
    <t>Прочая закупка товаров, работ и услуг для обеспечения государственных (муниципальных) нужд</t>
  </si>
  <si>
    <t>949 03 09 9915104 360 000</t>
  </si>
  <si>
    <t>Мероприятия по предупреждению и ликвидации последствий чрезвычайных ситуаций и стихийных бедствий</t>
  </si>
  <si>
    <t>949 03 09 9919С59 360 000</t>
  </si>
  <si>
    <t>949 01 04 8310005 121 213</t>
  </si>
  <si>
    <t>949 01 13 9920342 244 222</t>
  </si>
  <si>
    <t>949 01 13 9920342 244 226</t>
  </si>
  <si>
    <t>949 01 13 9920342 122 212</t>
  </si>
  <si>
    <t>949 01 02 8110000 121 211</t>
  </si>
  <si>
    <t>949 01 13 9920И02 244 225</t>
  </si>
  <si>
    <t>949 01 13 9920И02 244 222</t>
  </si>
  <si>
    <t>949 01 13 9920И02 244 340</t>
  </si>
  <si>
    <t>949 03 09 9910010 244 226</t>
  </si>
  <si>
    <t>949 03 09 9910010 244 225</t>
  </si>
  <si>
    <t>949 03 09 9910010 244 340</t>
  </si>
  <si>
    <t>Работы, услуги по содержанию имущества</t>
  </si>
  <si>
    <t>949 04 09 8420016 244 000</t>
  </si>
  <si>
    <t>949 04 09 8420016 244 225</t>
  </si>
  <si>
    <t>949 04 09 8420016 000 000</t>
  </si>
  <si>
    <t>949 04 09 8420000 000 000</t>
  </si>
  <si>
    <t>949 04 09 8400000 000 000</t>
  </si>
  <si>
    <t>949 04 09 000000 000 000</t>
  </si>
  <si>
    <t>949 04 09 8420И002 000 000</t>
  </si>
  <si>
    <t>949 04 09 842И002 244 222</t>
  </si>
  <si>
    <t>949 04 09 842И002 244 225</t>
  </si>
  <si>
    <t>949 04 09 842И02 244 310</t>
  </si>
  <si>
    <t>949 04 09 842И02 244 340</t>
  </si>
  <si>
    <t>Прочая закупка товаров, услуг для обеспечения муниципальных нужд</t>
  </si>
  <si>
    <t>Муниципальная программа  "Развитие малого и среднего предпринимательства в сельком поселении "Село Богородское" на 2015 - 2023 годы</t>
  </si>
  <si>
    <t>949 04 12 9920343 000 000</t>
  </si>
  <si>
    <t>Закупка товаров, работ и услуг в целях капитального ремонта муниципального жлилщного фонда</t>
  </si>
  <si>
    <t>949 05 01 8520026 243 340</t>
  </si>
  <si>
    <t>Утверждено бюджетных назначений по отчету за 2015 год            (ф. 0503117)</t>
  </si>
  <si>
    <t>Исполнено  по  отчету за 2015 год        (ф.0503117)</t>
  </si>
  <si>
    <t>Сумма (гр.5-гр.4)</t>
  </si>
  <si>
    <t>%гр.5:гр.4х100</t>
  </si>
  <si>
    <t>Сумма (гр.9-гр.8)</t>
  </si>
  <si>
    <t>% гр.9:гр.8х100</t>
  </si>
  <si>
    <t>Сумма (гр.9-гр.3)</t>
  </si>
  <si>
    <t>% гр.9:гр.3х100%</t>
  </si>
  <si>
    <t xml:space="preserve"> </t>
  </si>
  <si>
    <t>949 05 03 8740И02 244 340</t>
  </si>
  <si>
    <t>949 05 03 8740И02 244 310</t>
  </si>
  <si>
    <t>Увеличение стомости основных средств</t>
  </si>
  <si>
    <t>949 05 03 8740И02 244 226</t>
  </si>
  <si>
    <t>949 05 03 8740И02 244 222</t>
  </si>
  <si>
    <t>949 05 03 8740И02 244 000</t>
  </si>
  <si>
    <t>949 05 03 8740И02 244 225</t>
  </si>
  <si>
    <t>контрольно-счетной палаты</t>
  </si>
  <si>
    <t>В.В.Камерилов</t>
  </si>
  <si>
    <t>949 05 03 8740040 244 226</t>
  </si>
  <si>
    <t>Физкультура и спорт</t>
  </si>
  <si>
    <t>949 11 00 0000000 000 000</t>
  </si>
  <si>
    <t>949 11 02 9910С58 244 310</t>
  </si>
  <si>
    <t>949 11 02 9910С58 200 000</t>
  </si>
  <si>
    <t>Государственная программа "Содействие развитию местного самоуправления в Хабаровском крае"</t>
  </si>
  <si>
    <t>949 11 02 9910344 244 310</t>
  </si>
  <si>
    <t>949 11 02 991 0344 200 000</t>
  </si>
  <si>
    <t>исполнения расходов бюджета  сельского поселения "Село Богородское"  Ульчского муниципального района  Хабаровского края за 2015 год</t>
  </si>
  <si>
    <t>(в рублях)</t>
  </si>
  <si>
    <t>Отклонение исполненных бюджетных назначений за 2015 год от утвержденных бюджетных назначений по отчету</t>
  </si>
  <si>
    <t>Отклонение исполненных бюджетных назначений за 2014 год от отчета за 2015 год</t>
  </si>
  <si>
    <t>949 05 01 8520И02 244 340</t>
  </si>
  <si>
    <t>949 05 01 8520И02 244 300</t>
  </si>
  <si>
    <t>949 05 01 8520И02 244 226</t>
  </si>
  <si>
    <t>949 05 01 8520И02 244 000</t>
  </si>
  <si>
    <t>949 05 01 8520И02 243 225</t>
  </si>
  <si>
    <t>949 05 01 8520И02 243 000</t>
  </si>
  <si>
    <t>949 04 12 9920343 244 226</t>
  </si>
  <si>
    <t>949 01 13 9920009 244 290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</si>
</sst>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i/>
      <sz val="7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Fill="1"/>
    <xf numFmtId="0" fontId="7" fillId="0" borderId="0" xfId="0" applyFont="1" applyFill="1"/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 wrapText="1"/>
    </xf>
    <xf numFmtId="4" fontId="15" fillId="0" borderId="0" xfId="0" applyNumberFormat="1" applyFont="1" applyFill="1" applyAlignment="1">
      <alignment horizontal="right" wrapText="1"/>
    </xf>
    <xf numFmtId="9" fontId="15" fillId="0" borderId="0" xfId="1" applyFont="1" applyFill="1" applyAlignment="1">
      <alignment horizontal="right" wrapText="1"/>
    </xf>
    <xf numFmtId="4" fontId="15" fillId="0" borderId="0" xfId="0" applyNumberFormat="1" applyFont="1" applyFill="1" applyBorder="1" applyAlignment="1">
      <alignment horizontal="right" wrapText="1"/>
    </xf>
    <xf numFmtId="4" fontId="8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>
      <alignment horizontal="center" wrapText="1"/>
    </xf>
    <xf numFmtId="4" fontId="9" fillId="0" borderId="2" xfId="0" applyNumberFormat="1" applyFont="1" applyFill="1" applyBorder="1" applyAlignment="1">
      <alignment horizontal="center" wrapText="1"/>
    </xf>
    <xf numFmtId="4" fontId="8" fillId="0" borderId="2" xfId="0" applyNumberFormat="1" applyFont="1" applyFill="1" applyBorder="1" applyAlignment="1">
      <alignment horizontal="center" wrapText="1"/>
    </xf>
    <xf numFmtId="49" fontId="8" fillId="0" borderId="2" xfId="0" quotePrefix="1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right" wrapText="1"/>
    </xf>
    <xf numFmtId="4" fontId="10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wrapText="1"/>
    </xf>
    <xf numFmtId="49" fontId="4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wrapText="1"/>
    </xf>
    <xf numFmtId="0" fontId="12" fillId="0" borderId="2" xfId="0" applyNumberFormat="1" applyFont="1" applyFill="1" applyBorder="1" applyAlignment="1" applyProtection="1">
      <alignment horizontal="left" wrapText="1" indent="1"/>
    </xf>
    <xf numFmtId="49" fontId="12" fillId="0" borderId="2" xfId="0" quotePrefix="1" applyNumberFormat="1" applyFont="1" applyFill="1" applyBorder="1" applyAlignment="1">
      <alignment horizontal="center" wrapText="1"/>
    </xf>
    <xf numFmtId="4" fontId="12" fillId="0" borderId="2" xfId="0" applyNumberFormat="1" applyFont="1" applyFill="1" applyBorder="1" applyAlignment="1" applyProtection="1">
      <alignment horizontal="center" wrapText="1"/>
    </xf>
    <xf numFmtId="4" fontId="13" fillId="0" borderId="2" xfId="0" applyNumberFormat="1" applyFont="1" applyFill="1" applyBorder="1" applyAlignment="1">
      <alignment horizontal="center" wrapText="1"/>
    </xf>
    <xf numFmtId="4" fontId="12" fillId="0" borderId="2" xfId="0" applyNumberFormat="1" applyFont="1" applyFill="1" applyBorder="1" applyAlignment="1">
      <alignment horizontal="center" wrapText="1"/>
    </xf>
    <xf numFmtId="4" fontId="14" fillId="0" borderId="2" xfId="0" applyNumberFormat="1" applyFont="1" applyFill="1" applyBorder="1" applyAlignment="1">
      <alignment horizontal="center" wrapText="1"/>
    </xf>
    <xf numFmtId="0" fontId="8" fillId="0" borderId="2" xfId="0" quotePrefix="1" applyNumberFormat="1" applyFont="1" applyFill="1" applyBorder="1" applyAlignment="1" applyProtection="1">
      <alignment horizontal="center" wrapText="1"/>
    </xf>
    <xf numFmtId="4" fontId="8" fillId="0" borderId="2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left" wrapText="1" indent="1"/>
    </xf>
    <xf numFmtId="0" fontId="4" fillId="0" borderId="2" xfId="0" applyNumberFormat="1" applyFont="1" applyFill="1" applyBorder="1" applyAlignment="1" applyProtection="1">
      <alignment horizontal="center" wrapText="1"/>
    </xf>
    <xf numFmtId="4" fontId="4" fillId="0" borderId="2" xfId="0" applyNumberFormat="1" applyFont="1" applyFill="1" applyBorder="1" applyAlignment="1" applyProtection="1">
      <alignment horizontal="center" wrapText="1"/>
    </xf>
    <xf numFmtId="4" fontId="11" fillId="0" borderId="2" xfId="0" applyNumberFormat="1" applyFont="1" applyFill="1" applyBorder="1" applyAlignment="1" applyProtection="1">
      <alignment horizontal="center" wrapText="1"/>
    </xf>
    <xf numFmtId="0" fontId="12" fillId="0" borderId="2" xfId="0" quotePrefix="1" applyNumberFormat="1" applyFont="1" applyFill="1" applyBorder="1" applyAlignment="1" applyProtection="1">
      <alignment horizontal="center" wrapText="1"/>
    </xf>
    <xf numFmtId="0" fontId="4" fillId="0" borderId="2" xfId="0" quotePrefix="1" applyNumberFormat="1" applyFont="1" applyFill="1" applyBorder="1" applyAlignment="1" applyProtection="1">
      <alignment horizontal="center" wrapText="1"/>
    </xf>
    <xf numFmtId="4" fontId="11" fillId="0" borderId="2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 applyProtection="1">
      <alignment horizontal="center" wrapText="1"/>
    </xf>
    <xf numFmtId="0" fontId="8" fillId="0" borderId="2" xfId="0" applyNumberFormat="1" applyFont="1" applyFill="1" applyBorder="1" applyAlignment="1" applyProtection="1">
      <alignment horizontal="left" wrapText="1" indent="1"/>
    </xf>
    <xf numFmtId="4" fontId="9" fillId="0" borderId="2" xfId="0" applyNumberFormat="1" applyFont="1" applyFill="1" applyBorder="1" applyAlignment="1" applyProtection="1">
      <alignment horizontal="center" wrapText="1"/>
    </xf>
    <xf numFmtId="0" fontId="16" fillId="0" borderId="0" xfId="0" applyFont="1" applyFill="1"/>
    <xf numFmtId="0" fontId="0" fillId="0" borderId="0" xfId="0" applyFont="1" applyFill="1"/>
    <xf numFmtId="0" fontId="19" fillId="0" borderId="0" xfId="0" applyFont="1" applyFill="1"/>
    <xf numFmtId="0" fontId="23" fillId="0" borderId="0" xfId="0" applyFont="1" applyFill="1"/>
    <xf numFmtId="0" fontId="5" fillId="0" borderId="2" xfId="0" applyNumberFormat="1" applyFont="1" applyFill="1" applyBorder="1" applyAlignment="1" applyProtection="1">
      <alignment horizontal="left" wrapText="1" indent="1"/>
    </xf>
    <xf numFmtId="4" fontId="5" fillId="0" borderId="2" xfId="0" applyNumberFormat="1" applyFont="1" applyFill="1" applyBorder="1" applyAlignment="1">
      <alignment horizontal="center" wrapText="1"/>
    </xf>
    <xf numFmtId="0" fontId="24" fillId="0" borderId="0" xfId="0" applyFont="1" applyFill="1"/>
    <xf numFmtId="0" fontId="8" fillId="0" borderId="2" xfId="0" applyNumberFormat="1" applyFont="1" applyFill="1" applyBorder="1" applyAlignment="1" applyProtection="1">
      <alignment horizontal="center" wrapText="1"/>
    </xf>
    <xf numFmtId="4" fontId="14" fillId="0" borderId="2" xfId="0" applyNumberFormat="1" applyFont="1" applyFill="1" applyBorder="1" applyAlignment="1" applyProtection="1">
      <alignment horizontal="center" wrapText="1"/>
    </xf>
    <xf numFmtId="4" fontId="25" fillId="0" borderId="2" xfId="0" applyNumberFormat="1" applyFont="1" applyFill="1" applyBorder="1" applyAlignment="1" applyProtection="1">
      <alignment horizontal="center" wrapText="1"/>
    </xf>
    <xf numFmtId="0" fontId="19" fillId="0" borderId="2" xfId="0" applyFont="1" applyFill="1" applyBorder="1"/>
    <xf numFmtId="0" fontId="5" fillId="0" borderId="2" xfId="0" applyNumberFormat="1" applyFont="1" applyFill="1" applyBorder="1" applyAlignment="1" applyProtection="1">
      <alignment horizontal="right" wrapText="1" indent="1"/>
    </xf>
    <xf numFmtId="0" fontId="9" fillId="0" borderId="2" xfId="0" applyFont="1" applyFill="1" applyBorder="1" applyAlignment="1">
      <alignment horizontal="justify" vertical="center" wrapText="1"/>
    </xf>
    <xf numFmtId="0" fontId="8" fillId="0" borderId="4" xfId="0" applyNumberFormat="1" applyFont="1" applyFill="1" applyBorder="1" applyAlignment="1" applyProtection="1">
      <alignment horizontal="center" wrapText="1"/>
    </xf>
    <xf numFmtId="0" fontId="11" fillId="0" borderId="2" xfId="0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 applyProtection="1">
      <alignment horizontal="center" wrapText="1"/>
    </xf>
    <xf numFmtId="0" fontId="13" fillId="0" borderId="2" xfId="0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 applyProtection="1">
      <alignment horizontal="center" wrapText="1"/>
    </xf>
    <xf numFmtId="0" fontId="4" fillId="0" borderId="4" xfId="0" quotePrefix="1" applyNumberFormat="1" applyFont="1" applyFill="1" applyBorder="1" applyAlignment="1" applyProtection="1">
      <alignment horizontal="center" wrapText="1"/>
    </xf>
    <xf numFmtId="0" fontId="12" fillId="0" borderId="4" xfId="0" applyNumberFormat="1" applyFont="1" applyFill="1" applyBorder="1" applyAlignment="1" applyProtection="1">
      <alignment horizontal="center" wrapText="1"/>
    </xf>
    <xf numFmtId="0" fontId="12" fillId="0" borderId="4" xfId="0" quotePrefix="1" applyNumberFormat="1" applyFont="1" applyFill="1" applyBorder="1" applyAlignment="1" applyProtection="1">
      <alignment horizontal="center" wrapText="1"/>
    </xf>
    <xf numFmtId="0" fontId="17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justify" vertical="center" wrapText="1"/>
    </xf>
    <xf numFmtId="4" fontId="17" fillId="0" borderId="2" xfId="0" applyNumberFormat="1" applyFont="1" applyFill="1" applyBorder="1" applyAlignment="1" applyProtection="1">
      <alignment horizontal="center" wrapText="1"/>
    </xf>
    <xf numFmtId="4" fontId="6" fillId="0" borderId="2" xfId="0" applyNumberFormat="1" applyFont="1" applyFill="1" applyBorder="1" applyAlignment="1">
      <alignment horizontal="center" wrapText="1"/>
    </xf>
    <xf numFmtId="0" fontId="18" fillId="0" borderId="0" xfId="0" applyFont="1" applyFill="1"/>
    <xf numFmtId="4" fontId="21" fillId="0" borderId="2" xfId="0" applyNumberFormat="1" applyFont="1" applyFill="1" applyBorder="1" applyAlignment="1">
      <alignment horizontal="center" wrapText="1"/>
    </xf>
    <xf numFmtId="0" fontId="22" fillId="0" borderId="0" xfId="0" applyFont="1" applyFill="1"/>
    <xf numFmtId="0" fontId="13" fillId="0" borderId="0" xfId="0" applyFont="1" applyFill="1" applyAlignment="1">
      <alignment horizontal="justify" vertical="center" wrapText="1"/>
    </xf>
    <xf numFmtId="4" fontId="20" fillId="0" borderId="2" xfId="0" applyNumberFormat="1" applyFont="1" applyFill="1" applyBorder="1" applyAlignment="1" applyProtection="1">
      <alignment horizontal="center" wrapText="1"/>
    </xf>
    <xf numFmtId="0" fontId="17" fillId="0" borderId="2" xfId="0" applyFont="1" applyFill="1" applyBorder="1" applyAlignment="1">
      <alignment horizontal="justify" vertical="center"/>
    </xf>
    <xf numFmtId="0" fontId="17" fillId="0" borderId="0" xfId="0" applyFont="1" applyFill="1" applyAlignment="1">
      <alignment wrapText="1"/>
    </xf>
    <xf numFmtId="0" fontId="4" fillId="0" borderId="2" xfId="0" applyNumberFormat="1" applyFont="1" applyFill="1" applyBorder="1" applyAlignment="1" applyProtection="1">
      <alignment horizontal="justify" vertical="center" wrapText="1"/>
    </xf>
    <xf numFmtId="0" fontId="17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justify" vertical="top" wrapText="1"/>
    </xf>
    <xf numFmtId="0" fontId="13" fillId="0" borderId="2" xfId="0" applyFont="1" applyFill="1" applyBorder="1" applyAlignment="1">
      <alignment horizontal="justify" vertical="top" wrapText="1"/>
    </xf>
    <xf numFmtId="0" fontId="13" fillId="0" borderId="0" xfId="0" applyFont="1" applyFill="1" applyAlignment="1">
      <alignment horizontal="justify" vertical="top" wrapText="1"/>
    </xf>
    <xf numFmtId="0" fontId="8" fillId="0" borderId="2" xfId="0" applyNumberFormat="1" applyFont="1" applyFill="1" applyBorder="1" applyAlignment="1" applyProtection="1">
      <alignment horizontal="right" wrapText="1" indent="1"/>
    </xf>
    <xf numFmtId="0" fontId="12" fillId="0" borderId="2" xfId="0" applyNumberFormat="1" applyFont="1" applyFill="1" applyBorder="1" applyAlignment="1" applyProtection="1">
      <alignment horizontal="justify" vertical="center" wrapText="1"/>
    </xf>
    <xf numFmtId="0" fontId="11" fillId="0" borderId="0" xfId="0" applyFont="1" applyFill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17" fillId="0" borderId="0" xfId="0" applyFont="1" applyFill="1" applyAlignment="1">
      <alignment horizontal="justify" vertical="center"/>
    </xf>
    <xf numFmtId="3" fontId="12" fillId="0" borderId="2" xfId="0" applyNumberFormat="1" applyFont="1" applyFill="1" applyBorder="1" applyAlignment="1" applyProtection="1">
      <alignment horizontal="center" wrapText="1"/>
    </xf>
    <xf numFmtId="0" fontId="17" fillId="0" borderId="0" xfId="0" applyFont="1" applyFill="1" applyAlignment="1">
      <alignment horizontal="justify" vertical="center" wrapText="1"/>
    </xf>
    <xf numFmtId="0" fontId="12" fillId="0" borderId="2" xfId="0" applyFont="1" applyFill="1" applyBorder="1" applyAlignment="1">
      <alignment horizontal="justify" wrapText="1"/>
    </xf>
    <xf numFmtId="4" fontId="9" fillId="0" borderId="2" xfId="0" applyNumberFormat="1" applyFont="1" applyFill="1" applyBorder="1" applyAlignment="1">
      <alignment horizontal="center"/>
    </xf>
    <xf numFmtId="4" fontId="13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justify" wrapText="1"/>
    </xf>
    <xf numFmtId="0" fontId="26" fillId="0" borderId="0" xfId="0" applyFont="1" applyFill="1"/>
    <xf numFmtId="4" fontId="9" fillId="0" borderId="0" xfId="0" applyNumberFormat="1" applyFont="1" applyFill="1"/>
    <xf numFmtId="4" fontId="9" fillId="0" borderId="0" xfId="0" applyNumberFormat="1" applyFont="1" applyFill="1" applyAlignment="1">
      <alignment horizontal="center"/>
    </xf>
    <xf numFmtId="4" fontId="9" fillId="0" borderId="2" xfId="0" applyNumberFormat="1" applyFont="1" applyFill="1" applyBorder="1"/>
    <xf numFmtId="4" fontId="8" fillId="0" borderId="2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7"/>
  <sheetViews>
    <sheetView tabSelected="1" topLeftCell="A16" zoomScale="120" zoomScaleNormal="120" workbookViewId="0">
      <selection activeCell="H9" sqref="H9"/>
    </sheetView>
  </sheetViews>
  <sheetFormatPr defaultRowHeight="15" x14ac:dyDescent="0.25"/>
  <cols>
    <col min="1" max="1" width="26.42578125" style="1" customWidth="1"/>
    <col min="2" max="2" width="18.140625" style="1" customWidth="1"/>
    <col min="3" max="3" width="9.7109375" style="1" customWidth="1"/>
    <col min="4" max="4" width="10.85546875" style="1" customWidth="1"/>
    <col min="5" max="5" width="11.5703125" style="1" customWidth="1"/>
    <col min="6" max="6" width="9.7109375" style="1" customWidth="1"/>
    <col min="7" max="7" width="8.42578125" style="1" customWidth="1"/>
    <col min="8" max="8" width="9.85546875" style="1" customWidth="1"/>
    <col min="9" max="9" width="10" style="1" customWidth="1"/>
    <col min="10" max="10" width="8.85546875" style="1" customWidth="1"/>
    <col min="11" max="11" width="8.42578125" style="1" customWidth="1"/>
    <col min="12" max="12" width="10.140625" style="1" customWidth="1"/>
    <col min="13" max="13" width="9.42578125" style="1" customWidth="1"/>
    <col min="14" max="244" width="9.140625" style="1"/>
    <col min="245" max="245" width="35.140625" style="1" customWidth="1"/>
    <col min="246" max="246" width="18.140625" style="1" customWidth="1"/>
    <col min="247" max="247" width="11.85546875" style="1" customWidth="1"/>
    <col min="248" max="248" width="12.28515625" style="1" customWidth="1"/>
    <col min="249" max="249" width="10.7109375" style="1" customWidth="1"/>
    <col min="250" max="250" width="9.28515625" style="1" customWidth="1"/>
    <col min="251" max="251" width="11.85546875" style="1" customWidth="1"/>
    <col min="252" max="252" width="12.5703125" style="1" customWidth="1"/>
    <col min="253" max="253" width="10.28515625" style="1" customWidth="1"/>
    <col min="254" max="254" width="12" style="1" customWidth="1"/>
    <col min="255" max="255" width="11.140625" style="1" customWidth="1"/>
    <col min="256" max="500" width="9.140625" style="1"/>
    <col min="501" max="501" width="35.140625" style="1" customWidth="1"/>
    <col min="502" max="502" width="18.140625" style="1" customWidth="1"/>
    <col min="503" max="503" width="11.85546875" style="1" customWidth="1"/>
    <col min="504" max="504" width="12.28515625" style="1" customWidth="1"/>
    <col min="505" max="505" width="10.7109375" style="1" customWidth="1"/>
    <col min="506" max="506" width="9.28515625" style="1" customWidth="1"/>
    <col min="507" max="507" width="11.85546875" style="1" customWidth="1"/>
    <col min="508" max="508" width="12.5703125" style="1" customWidth="1"/>
    <col min="509" max="509" width="10.28515625" style="1" customWidth="1"/>
    <col min="510" max="510" width="12" style="1" customWidth="1"/>
    <col min="511" max="511" width="11.140625" style="1" customWidth="1"/>
    <col min="512" max="756" width="9.140625" style="1"/>
    <col min="757" max="757" width="35.140625" style="1" customWidth="1"/>
    <col min="758" max="758" width="18.140625" style="1" customWidth="1"/>
    <col min="759" max="759" width="11.85546875" style="1" customWidth="1"/>
    <col min="760" max="760" width="12.28515625" style="1" customWidth="1"/>
    <col min="761" max="761" width="10.7109375" style="1" customWidth="1"/>
    <col min="762" max="762" width="9.28515625" style="1" customWidth="1"/>
    <col min="763" max="763" width="11.85546875" style="1" customWidth="1"/>
    <col min="764" max="764" width="12.5703125" style="1" customWidth="1"/>
    <col min="765" max="765" width="10.28515625" style="1" customWidth="1"/>
    <col min="766" max="766" width="12" style="1" customWidth="1"/>
    <col min="767" max="767" width="11.140625" style="1" customWidth="1"/>
    <col min="768" max="1012" width="9.140625" style="1"/>
    <col min="1013" max="1013" width="35.140625" style="1" customWidth="1"/>
    <col min="1014" max="1014" width="18.140625" style="1" customWidth="1"/>
    <col min="1015" max="1015" width="11.85546875" style="1" customWidth="1"/>
    <col min="1016" max="1016" width="12.28515625" style="1" customWidth="1"/>
    <col min="1017" max="1017" width="10.7109375" style="1" customWidth="1"/>
    <col min="1018" max="1018" width="9.28515625" style="1" customWidth="1"/>
    <col min="1019" max="1019" width="11.85546875" style="1" customWidth="1"/>
    <col min="1020" max="1020" width="12.5703125" style="1" customWidth="1"/>
    <col min="1021" max="1021" width="10.28515625" style="1" customWidth="1"/>
    <col min="1022" max="1022" width="12" style="1" customWidth="1"/>
    <col min="1023" max="1023" width="11.140625" style="1" customWidth="1"/>
    <col min="1024" max="1268" width="9.140625" style="1"/>
    <col min="1269" max="1269" width="35.140625" style="1" customWidth="1"/>
    <col min="1270" max="1270" width="18.140625" style="1" customWidth="1"/>
    <col min="1271" max="1271" width="11.85546875" style="1" customWidth="1"/>
    <col min="1272" max="1272" width="12.28515625" style="1" customWidth="1"/>
    <col min="1273" max="1273" width="10.7109375" style="1" customWidth="1"/>
    <col min="1274" max="1274" width="9.28515625" style="1" customWidth="1"/>
    <col min="1275" max="1275" width="11.85546875" style="1" customWidth="1"/>
    <col min="1276" max="1276" width="12.5703125" style="1" customWidth="1"/>
    <col min="1277" max="1277" width="10.28515625" style="1" customWidth="1"/>
    <col min="1278" max="1278" width="12" style="1" customWidth="1"/>
    <col min="1279" max="1279" width="11.140625" style="1" customWidth="1"/>
    <col min="1280" max="1524" width="9.140625" style="1"/>
    <col min="1525" max="1525" width="35.140625" style="1" customWidth="1"/>
    <col min="1526" max="1526" width="18.140625" style="1" customWidth="1"/>
    <col min="1527" max="1527" width="11.85546875" style="1" customWidth="1"/>
    <col min="1528" max="1528" width="12.28515625" style="1" customWidth="1"/>
    <col min="1529" max="1529" width="10.7109375" style="1" customWidth="1"/>
    <col min="1530" max="1530" width="9.28515625" style="1" customWidth="1"/>
    <col min="1531" max="1531" width="11.85546875" style="1" customWidth="1"/>
    <col min="1532" max="1532" width="12.5703125" style="1" customWidth="1"/>
    <col min="1533" max="1533" width="10.28515625" style="1" customWidth="1"/>
    <col min="1534" max="1534" width="12" style="1" customWidth="1"/>
    <col min="1535" max="1535" width="11.140625" style="1" customWidth="1"/>
    <col min="1536" max="1780" width="9.140625" style="1"/>
    <col min="1781" max="1781" width="35.140625" style="1" customWidth="1"/>
    <col min="1782" max="1782" width="18.140625" style="1" customWidth="1"/>
    <col min="1783" max="1783" width="11.85546875" style="1" customWidth="1"/>
    <col min="1784" max="1784" width="12.28515625" style="1" customWidth="1"/>
    <col min="1785" max="1785" width="10.7109375" style="1" customWidth="1"/>
    <col min="1786" max="1786" width="9.28515625" style="1" customWidth="1"/>
    <col min="1787" max="1787" width="11.85546875" style="1" customWidth="1"/>
    <col min="1788" max="1788" width="12.5703125" style="1" customWidth="1"/>
    <col min="1789" max="1789" width="10.28515625" style="1" customWidth="1"/>
    <col min="1790" max="1790" width="12" style="1" customWidth="1"/>
    <col min="1791" max="1791" width="11.140625" style="1" customWidth="1"/>
    <col min="1792" max="2036" width="9.140625" style="1"/>
    <col min="2037" max="2037" width="35.140625" style="1" customWidth="1"/>
    <col min="2038" max="2038" width="18.140625" style="1" customWidth="1"/>
    <col min="2039" max="2039" width="11.85546875" style="1" customWidth="1"/>
    <col min="2040" max="2040" width="12.28515625" style="1" customWidth="1"/>
    <col min="2041" max="2041" width="10.7109375" style="1" customWidth="1"/>
    <col min="2042" max="2042" width="9.28515625" style="1" customWidth="1"/>
    <col min="2043" max="2043" width="11.85546875" style="1" customWidth="1"/>
    <col min="2044" max="2044" width="12.5703125" style="1" customWidth="1"/>
    <col min="2045" max="2045" width="10.28515625" style="1" customWidth="1"/>
    <col min="2046" max="2046" width="12" style="1" customWidth="1"/>
    <col min="2047" max="2047" width="11.140625" style="1" customWidth="1"/>
    <col min="2048" max="2292" width="9.140625" style="1"/>
    <col min="2293" max="2293" width="35.140625" style="1" customWidth="1"/>
    <col min="2294" max="2294" width="18.140625" style="1" customWidth="1"/>
    <col min="2295" max="2295" width="11.85546875" style="1" customWidth="1"/>
    <col min="2296" max="2296" width="12.28515625" style="1" customWidth="1"/>
    <col min="2297" max="2297" width="10.7109375" style="1" customWidth="1"/>
    <col min="2298" max="2298" width="9.28515625" style="1" customWidth="1"/>
    <col min="2299" max="2299" width="11.85546875" style="1" customWidth="1"/>
    <col min="2300" max="2300" width="12.5703125" style="1" customWidth="1"/>
    <col min="2301" max="2301" width="10.28515625" style="1" customWidth="1"/>
    <col min="2302" max="2302" width="12" style="1" customWidth="1"/>
    <col min="2303" max="2303" width="11.140625" style="1" customWidth="1"/>
    <col min="2304" max="2548" width="9.140625" style="1"/>
    <col min="2549" max="2549" width="35.140625" style="1" customWidth="1"/>
    <col min="2550" max="2550" width="18.140625" style="1" customWidth="1"/>
    <col min="2551" max="2551" width="11.85546875" style="1" customWidth="1"/>
    <col min="2552" max="2552" width="12.28515625" style="1" customWidth="1"/>
    <col min="2553" max="2553" width="10.7109375" style="1" customWidth="1"/>
    <col min="2554" max="2554" width="9.28515625" style="1" customWidth="1"/>
    <col min="2555" max="2555" width="11.85546875" style="1" customWidth="1"/>
    <col min="2556" max="2556" width="12.5703125" style="1" customWidth="1"/>
    <col min="2557" max="2557" width="10.28515625" style="1" customWidth="1"/>
    <col min="2558" max="2558" width="12" style="1" customWidth="1"/>
    <col min="2559" max="2559" width="11.140625" style="1" customWidth="1"/>
    <col min="2560" max="2804" width="9.140625" style="1"/>
    <col min="2805" max="2805" width="35.140625" style="1" customWidth="1"/>
    <col min="2806" max="2806" width="18.140625" style="1" customWidth="1"/>
    <col min="2807" max="2807" width="11.85546875" style="1" customWidth="1"/>
    <col min="2808" max="2808" width="12.28515625" style="1" customWidth="1"/>
    <col min="2809" max="2809" width="10.7109375" style="1" customWidth="1"/>
    <col min="2810" max="2810" width="9.28515625" style="1" customWidth="1"/>
    <col min="2811" max="2811" width="11.85546875" style="1" customWidth="1"/>
    <col min="2812" max="2812" width="12.5703125" style="1" customWidth="1"/>
    <col min="2813" max="2813" width="10.28515625" style="1" customWidth="1"/>
    <col min="2814" max="2814" width="12" style="1" customWidth="1"/>
    <col min="2815" max="2815" width="11.140625" style="1" customWidth="1"/>
    <col min="2816" max="3060" width="9.140625" style="1"/>
    <col min="3061" max="3061" width="35.140625" style="1" customWidth="1"/>
    <col min="3062" max="3062" width="18.140625" style="1" customWidth="1"/>
    <col min="3063" max="3063" width="11.85546875" style="1" customWidth="1"/>
    <col min="3064" max="3064" width="12.28515625" style="1" customWidth="1"/>
    <col min="3065" max="3065" width="10.7109375" style="1" customWidth="1"/>
    <col min="3066" max="3066" width="9.28515625" style="1" customWidth="1"/>
    <col min="3067" max="3067" width="11.85546875" style="1" customWidth="1"/>
    <col min="3068" max="3068" width="12.5703125" style="1" customWidth="1"/>
    <col min="3069" max="3069" width="10.28515625" style="1" customWidth="1"/>
    <col min="3070" max="3070" width="12" style="1" customWidth="1"/>
    <col min="3071" max="3071" width="11.140625" style="1" customWidth="1"/>
    <col min="3072" max="3316" width="9.140625" style="1"/>
    <col min="3317" max="3317" width="35.140625" style="1" customWidth="1"/>
    <col min="3318" max="3318" width="18.140625" style="1" customWidth="1"/>
    <col min="3319" max="3319" width="11.85546875" style="1" customWidth="1"/>
    <col min="3320" max="3320" width="12.28515625" style="1" customWidth="1"/>
    <col min="3321" max="3321" width="10.7109375" style="1" customWidth="1"/>
    <col min="3322" max="3322" width="9.28515625" style="1" customWidth="1"/>
    <col min="3323" max="3323" width="11.85546875" style="1" customWidth="1"/>
    <col min="3324" max="3324" width="12.5703125" style="1" customWidth="1"/>
    <col min="3325" max="3325" width="10.28515625" style="1" customWidth="1"/>
    <col min="3326" max="3326" width="12" style="1" customWidth="1"/>
    <col min="3327" max="3327" width="11.140625" style="1" customWidth="1"/>
    <col min="3328" max="3572" width="9.140625" style="1"/>
    <col min="3573" max="3573" width="35.140625" style="1" customWidth="1"/>
    <col min="3574" max="3574" width="18.140625" style="1" customWidth="1"/>
    <col min="3575" max="3575" width="11.85546875" style="1" customWidth="1"/>
    <col min="3576" max="3576" width="12.28515625" style="1" customWidth="1"/>
    <col min="3577" max="3577" width="10.7109375" style="1" customWidth="1"/>
    <col min="3578" max="3578" width="9.28515625" style="1" customWidth="1"/>
    <col min="3579" max="3579" width="11.85546875" style="1" customWidth="1"/>
    <col min="3580" max="3580" width="12.5703125" style="1" customWidth="1"/>
    <col min="3581" max="3581" width="10.28515625" style="1" customWidth="1"/>
    <col min="3582" max="3582" width="12" style="1" customWidth="1"/>
    <col min="3583" max="3583" width="11.140625" style="1" customWidth="1"/>
    <col min="3584" max="3828" width="9.140625" style="1"/>
    <col min="3829" max="3829" width="35.140625" style="1" customWidth="1"/>
    <col min="3830" max="3830" width="18.140625" style="1" customWidth="1"/>
    <col min="3831" max="3831" width="11.85546875" style="1" customWidth="1"/>
    <col min="3832" max="3832" width="12.28515625" style="1" customWidth="1"/>
    <col min="3833" max="3833" width="10.7109375" style="1" customWidth="1"/>
    <col min="3834" max="3834" width="9.28515625" style="1" customWidth="1"/>
    <col min="3835" max="3835" width="11.85546875" style="1" customWidth="1"/>
    <col min="3836" max="3836" width="12.5703125" style="1" customWidth="1"/>
    <col min="3837" max="3837" width="10.28515625" style="1" customWidth="1"/>
    <col min="3838" max="3838" width="12" style="1" customWidth="1"/>
    <col min="3839" max="3839" width="11.140625" style="1" customWidth="1"/>
    <col min="3840" max="4084" width="9.140625" style="1"/>
    <col min="4085" max="4085" width="35.140625" style="1" customWidth="1"/>
    <col min="4086" max="4086" width="18.140625" style="1" customWidth="1"/>
    <col min="4087" max="4087" width="11.85546875" style="1" customWidth="1"/>
    <col min="4088" max="4088" width="12.28515625" style="1" customWidth="1"/>
    <col min="4089" max="4089" width="10.7109375" style="1" customWidth="1"/>
    <col min="4090" max="4090" width="9.28515625" style="1" customWidth="1"/>
    <col min="4091" max="4091" width="11.85546875" style="1" customWidth="1"/>
    <col min="4092" max="4092" width="12.5703125" style="1" customWidth="1"/>
    <col min="4093" max="4093" width="10.28515625" style="1" customWidth="1"/>
    <col min="4094" max="4094" width="12" style="1" customWidth="1"/>
    <col min="4095" max="4095" width="11.140625" style="1" customWidth="1"/>
    <col min="4096" max="4340" width="9.140625" style="1"/>
    <col min="4341" max="4341" width="35.140625" style="1" customWidth="1"/>
    <col min="4342" max="4342" width="18.140625" style="1" customWidth="1"/>
    <col min="4343" max="4343" width="11.85546875" style="1" customWidth="1"/>
    <col min="4344" max="4344" width="12.28515625" style="1" customWidth="1"/>
    <col min="4345" max="4345" width="10.7109375" style="1" customWidth="1"/>
    <col min="4346" max="4346" width="9.28515625" style="1" customWidth="1"/>
    <col min="4347" max="4347" width="11.85546875" style="1" customWidth="1"/>
    <col min="4348" max="4348" width="12.5703125" style="1" customWidth="1"/>
    <col min="4349" max="4349" width="10.28515625" style="1" customWidth="1"/>
    <col min="4350" max="4350" width="12" style="1" customWidth="1"/>
    <col min="4351" max="4351" width="11.140625" style="1" customWidth="1"/>
    <col min="4352" max="4596" width="9.140625" style="1"/>
    <col min="4597" max="4597" width="35.140625" style="1" customWidth="1"/>
    <col min="4598" max="4598" width="18.140625" style="1" customWidth="1"/>
    <col min="4599" max="4599" width="11.85546875" style="1" customWidth="1"/>
    <col min="4600" max="4600" width="12.28515625" style="1" customWidth="1"/>
    <col min="4601" max="4601" width="10.7109375" style="1" customWidth="1"/>
    <col min="4602" max="4602" width="9.28515625" style="1" customWidth="1"/>
    <col min="4603" max="4603" width="11.85546875" style="1" customWidth="1"/>
    <col min="4604" max="4604" width="12.5703125" style="1" customWidth="1"/>
    <col min="4605" max="4605" width="10.28515625" style="1" customWidth="1"/>
    <col min="4606" max="4606" width="12" style="1" customWidth="1"/>
    <col min="4607" max="4607" width="11.140625" style="1" customWidth="1"/>
    <col min="4608" max="4852" width="9.140625" style="1"/>
    <col min="4853" max="4853" width="35.140625" style="1" customWidth="1"/>
    <col min="4854" max="4854" width="18.140625" style="1" customWidth="1"/>
    <col min="4855" max="4855" width="11.85546875" style="1" customWidth="1"/>
    <col min="4856" max="4856" width="12.28515625" style="1" customWidth="1"/>
    <col min="4857" max="4857" width="10.7109375" style="1" customWidth="1"/>
    <col min="4858" max="4858" width="9.28515625" style="1" customWidth="1"/>
    <col min="4859" max="4859" width="11.85546875" style="1" customWidth="1"/>
    <col min="4860" max="4860" width="12.5703125" style="1" customWidth="1"/>
    <col min="4861" max="4861" width="10.28515625" style="1" customWidth="1"/>
    <col min="4862" max="4862" width="12" style="1" customWidth="1"/>
    <col min="4863" max="4863" width="11.140625" style="1" customWidth="1"/>
    <col min="4864" max="5108" width="9.140625" style="1"/>
    <col min="5109" max="5109" width="35.140625" style="1" customWidth="1"/>
    <col min="5110" max="5110" width="18.140625" style="1" customWidth="1"/>
    <col min="5111" max="5111" width="11.85546875" style="1" customWidth="1"/>
    <col min="5112" max="5112" width="12.28515625" style="1" customWidth="1"/>
    <col min="5113" max="5113" width="10.7109375" style="1" customWidth="1"/>
    <col min="5114" max="5114" width="9.28515625" style="1" customWidth="1"/>
    <col min="5115" max="5115" width="11.85546875" style="1" customWidth="1"/>
    <col min="5116" max="5116" width="12.5703125" style="1" customWidth="1"/>
    <col min="5117" max="5117" width="10.28515625" style="1" customWidth="1"/>
    <col min="5118" max="5118" width="12" style="1" customWidth="1"/>
    <col min="5119" max="5119" width="11.140625" style="1" customWidth="1"/>
    <col min="5120" max="5364" width="9.140625" style="1"/>
    <col min="5365" max="5365" width="35.140625" style="1" customWidth="1"/>
    <col min="5366" max="5366" width="18.140625" style="1" customWidth="1"/>
    <col min="5367" max="5367" width="11.85546875" style="1" customWidth="1"/>
    <col min="5368" max="5368" width="12.28515625" style="1" customWidth="1"/>
    <col min="5369" max="5369" width="10.7109375" style="1" customWidth="1"/>
    <col min="5370" max="5370" width="9.28515625" style="1" customWidth="1"/>
    <col min="5371" max="5371" width="11.85546875" style="1" customWidth="1"/>
    <col min="5372" max="5372" width="12.5703125" style="1" customWidth="1"/>
    <col min="5373" max="5373" width="10.28515625" style="1" customWidth="1"/>
    <col min="5374" max="5374" width="12" style="1" customWidth="1"/>
    <col min="5375" max="5375" width="11.140625" style="1" customWidth="1"/>
    <col min="5376" max="5620" width="9.140625" style="1"/>
    <col min="5621" max="5621" width="35.140625" style="1" customWidth="1"/>
    <col min="5622" max="5622" width="18.140625" style="1" customWidth="1"/>
    <col min="5623" max="5623" width="11.85546875" style="1" customWidth="1"/>
    <col min="5624" max="5624" width="12.28515625" style="1" customWidth="1"/>
    <col min="5625" max="5625" width="10.7109375" style="1" customWidth="1"/>
    <col min="5626" max="5626" width="9.28515625" style="1" customWidth="1"/>
    <col min="5627" max="5627" width="11.85546875" style="1" customWidth="1"/>
    <col min="5628" max="5628" width="12.5703125" style="1" customWidth="1"/>
    <col min="5629" max="5629" width="10.28515625" style="1" customWidth="1"/>
    <col min="5630" max="5630" width="12" style="1" customWidth="1"/>
    <col min="5631" max="5631" width="11.140625" style="1" customWidth="1"/>
    <col min="5632" max="5876" width="9.140625" style="1"/>
    <col min="5877" max="5877" width="35.140625" style="1" customWidth="1"/>
    <col min="5878" max="5878" width="18.140625" style="1" customWidth="1"/>
    <col min="5879" max="5879" width="11.85546875" style="1" customWidth="1"/>
    <col min="5880" max="5880" width="12.28515625" style="1" customWidth="1"/>
    <col min="5881" max="5881" width="10.7109375" style="1" customWidth="1"/>
    <col min="5882" max="5882" width="9.28515625" style="1" customWidth="1"/>
    <col min="5883" max="5883" width="11.85546875" style="1" customWidth="1"/>
    <col min="5884" max="5884" width="12.5703125" style="1" customWidth="1"/>
    <col min="5885" max="5885" width="10.28515625" style="1" customWidth="1"/>
    <col min="5886" max="5886" width="12" style="1" customWidth="1"/>
    <col min="5887" max="5887" width="11.140625" style="1" customWidth="1"/>
    <col min="5888" max="6132" width="9.140625" style="1"/>
    <col min="6133" max="6133" width="35.140625" style="1" customWidth="1"/>
    <col min="6134" max="6134" width="18.140625" style="1" customWidth="1"/>
    <col min="6135" max="6135" width="11.85546875" style="1" customWidth="1"/>
    <col min="6136" max="6136" width="12.28515625" style="1" customWidth="1"/>
    <col min="6137" max="6137" width="10.7109375" style="1" customWidth="1"/>
    <col min="6138" max="6138" width="9.28515625" style="1" customWidth="1"/>
    <col min="6139" max="6139" width="11.85546875" style="1" customWidth="1"/>
    <col min="6140" max="6140" width="12.5703125" style="1" customWidth="1"/>
    <col min="6141" max="6141" width="10.28515625" style="1" customWidth="1"/>
    <col min="6142" max="6142" width="12" style="1" customWidth="1"/>
    <col min="6143" max="6143" width="11.140625" style="1" customWidth="1"/>
    <col min="6144" max="6388" width="9.140625" style="1"/>
    <col min="6389" max="6389" width="35.140625" style="1" customWidth="1"/>
    <col min="6390" max="6390" width="18.140625" style="1" customWidth="1"/>
    <col min="6391" max="6391" width="11.85546875" style="1" customWidth="1"/>
    <col min="6392" max="6392" width="12.28515625" style="1" customWidth="1"/>
    <col min="6393" max="6393" width="10.7109375" style="1" customWidth="1"/>
    <col min="6394" max="6394" width="9.28515625" style="1" customWidth="1"/>
    <col min="6395" max="6395" width="11.85546875" style="1" customWidth="1"/>
    <col min="6396" max="6396" width="12.5703125" style="1" customWidth="1"/>
    <col min="6397" max="6397" width="10.28515625" style="1" customWidth="1"/>
    <col min="6398" max="6398" width="12" style="1" customWidth="1"/>
    <col min="6399" max="6399" width="11.140625" style="1" customWidth="1"/>
    <col min="6400" max="6644" width="9.140625" style="1"/>
    <col min="6645" max="6645" width="35.140625" style="1" customWidth="1"/>
    <col min="6646" max="6646" width="18.140625" style="1" customWidth="1"/>
    <col min="6647" max="6647" width="11.85546875" style="1" customWidth="1"/>
    <col min="6648" max="6648" width="12.28515625" style="1" customWidth="1"/>
    <col min="6649" max="6649" width="10.7109375" style="1" customWidth="1"/>
    <col min="6650" max="6650" width="9.28515625" style="1" customWidth="1"/>
    <col min="6651" max="6651" width="11.85546875" style="1" customWidth="1"/>
    <col min="6652" max="6652" width="12.5703125" style="1" customWidth="1"/>
    <col min="6653" max="6653" width="10.28515625" style="1" customWidth="1"/>
    <col min="6654" max="6654" width="12" style="1" customWidth="1"/>
    <col min="6655" max="6655" width="11.140625" style="1" customWidth="1"/>
    <col min="6656" max="6900" width="9.140625" style="1"/>
    <col min="6901" max="6901" width="35.140625" style="1" customWidth="1"/>
    <col min="6902" max="6902" width="18.140625" style="1" customWidth="1"/>
    <col min="6903" max="6903" width="11.85546875" style="1" customWidth="1"/>
    <col min="6904" max="6904" width="12.28515625" style="1" customWidth="1"/>
    <col min="6905" max="6905" width="10.7109375" style="1" customWidth="1"/>
    <col min="6906" max="6906" width="9.28515625" style="1" customWidth="1"/>
    <col min="6907" max="6907" width="11.85546875" style="1" customWidth="1"/>
    <col min="6908" max="6908" width="12.5703125" style="1" customWidth="1"/>
    <col min="6909" max="6909" width="10.28515625" style="1" customWidth="1"/>
    <col min="6910" max="6910" width="12" style="1" customWidth="1"/>
    <col min="6911" max="6911" width="11.140625" style="1" customWidth="1"/>
    <col min="6912" max="7156" width="9.140625" style="1"/>
    <col min="7157" max="7157" width="35.140625" style="1" customWidth="1"/>
    <col min="7158" max="7158" width="18.140625" style="1" customWidth="1"/>
    <col min="7159" max="7159" width="11.85546875" style="1" customWidth="1"/>
    <col min="7160" max="7160" width="12.28515625" style="1" customWidth="1"/>
    <col min="7161" max="7161" width="10.7109375" style="1" customWidth="1"/>
    <col min="7162" max="7162" width="9.28515625" style="1" customWidth="1"/>
    <col min="7163" max="7163" width="11.85546875" style="1" customWidth="1"/>
    <col min="7164" max="7164" width="12.5703125" style="1" customWidth="1"/>
    <col min="7165" max="7165" width="10.28515625" style="1" customWidth="1"/>
    <col min="7166" max="7166" width="12" style="1" customWidth="1"/>
    <col min="7167" max="7167" width="11.140625" style="1" customWidth="1"/>
    <col min="7168" max="7412" width="9.140625" style="1"/>
    <col min="7413" max="7413" width="35.140625" style="1" customWidth="1"/>
    <col min="7414" max="7414" width="18.140625" style="1" customWidth="1"/>
    <col min="7415" max="7415" width="11.85546875" style="1" customWidth="1"/>
    <col min="7416" max="7416" width="12.28515625" style="1" customWidth="1"/>
    <col min="7417" max="7417" width="10.7109375" style="1" customWidth="1"/>
    <col min="7418" max="7418" width="9.28515625" style="1" customWidth="1"/>
    <col min="7419" max="7419" width="11.85546875" style="1" customWidth="1"/>
    <col min="7420" max="7420" width="12.5703125" style="1" customWidth="1"/>
    <col min="7421" max="7421" width="10.28515625" style="1" customWidth="1"/>
    <col min="7422" max="7422" width="12" style="1" customWidth="1"/>
    <col min="7423" max="7423" width="11.140625" style="1" customWidth="1"/>
    <col min="7424" max="7668" width="9.140625" style="1"/>
    <col min="7669" max="7669" width="35.140625" style="1" customWidth="1"/>
    <col min="7670" max="7670" width="18.140625" style="1" customWidth="1"/>
    <col min="7671" max="7671" width="11.85546875" style="1" customWidth="1"/>
    <col min="7672" max="7672" width="12.28515625" style="1" customWidth="1"/>
    <col min="7673" max="7673" width="10.7109375" style="1" customWidth="1"/>
    <col min="7674" max="7674" width="9.28515625" style="1" customWidth="1"/>
    <col min="7675" max="7675" width="11.85546875" style="1" customWidth="1"/>
    <col min="7676" max="7676" width="12.5703125" style="1" customWidth="1"/>
    <col min="7677" max="7677" width="10.28515625" style="1" customWidth="1"/>
    <col min="7678" max="7678" width="12" style="1" customWidth="1"/>
    <col min="7679" max="7679" width="11.140625" style="1" customWidth="1"/>
    <col min="7680" max="7924" width="9.140625" style="1"/>
    <col min="7925" max="7925" width="35.140625" style="1" customWidth="1"/>
    <col min="7926" max="7926" width="18.140625" style="1" customWidth="1"/>
    <col min="7927" max="7927" width="11.85546875" style="1" customWidth="1"/>
    <col min="7928" max="7928" width="12.28515625" style="1" customWidth="1"/>
    <col min="7929" max="7929" width="10.7109375" style="1" customWidth="1"/>
    <col min="7930" max="7930" width="9.28515625" style="1" customWidth="1"/>
    <col min="7931" max="7931" width="11.85546875" style="1" customWidth="1"/>
    <col min="7932" max="7932" width="12.5703125" style="1" customWidth="1"/>
    <col min="7933" max="7933" width="10.28515625" style="1" customWidth="1"/>
    <col min="7934" max="7934" width="12" style="1" customWidth="1"/>
    <col min="7935" max="7935" width="11.140625" style="1" customWidth="1"/>
    <col min="7936" max="8180" width="9.140625" style="1"/>
    <col min="8181" max="8181" width="35.140625" style="1" customWidth="1"/>
    <col min="8182" max="8182" width="18.140625" style="1" customWidth="1"/>
    <col min="8183" max="8183" width="11.85546875" style="1" customWidth="1"/>
    <col min="8184" max="8184" width="12.28515625" style="1" customWidth="1"/>
    <col min="8185" max="8185" width="10.7109375" style="1" customWidth="1"/>
    <col min="8186" max="8186" width="9.28515625" style="1" customWidth="1"/>
    <col min="8187" max="8187" width="11.85546875" style="1" customWidth="1"/>
    <col min="8188" max="8188" width="12.5703125" style="1" customWidth="1"/>
    <col min="8189" max="8189" width="10.28515625" style="1" customWidth="1"/>
    <col min="8190" max="8190" width="12" style="1" customWidth="1"/>
    <col min="8191" max="8191" width="11.140625" style="1" customWidth="1"/>
    <col min="8192" max="8436" width="9.140625" style="1"/>
    <col min="8437" max="8437" width="35.140625" style="1" customWidth="1"/>
    <col min="8438" max="8438" width="18.140625" style="1" customWidth="1"/>
    <col min="8439" max="8439" width="11.85546875" style="1" customWidth="1"/>
    <col min="8440" max="8440" width="12.28515625" style="1" customWidth="1"/>
    <col min="8441" max="8441" width="10.7109375" style="1" customWidth="1"/>
    <col min="8442" max="8442" width="9.28515625" style="1" customWidth="1"/>
    <col min="8443" max="8443" width="11.85546875" style="1" customWidth="1"/>
    <col min="8444" max="8444" width="12.5703125" style="1" customWidth="1"/>
    <col min="8445" max="8445" width="10.28515625" style="1" customWidth="1"/>
    <col min="8446" max="8446" width="12" style="1" customWidth="1"/>
    <col min="8447" max="8447" width="11.140625" style="1" customWidth="1"/>
    <col min="8448" max="8692" width="9.140625" style="1"/>
    <col min="8693" max="8693" width="35.140625" style="1" customWidth="1"/>
    <col min="8694" max="8694" width="18.140625" style="1" customWidth="1"/>
    <col min="8695" max="8695" width="11.85546875" style="1" customWidth="1"/>
    <col min="8696" max="8696" width="12.28515625" style="1" customWidth="1"/>
    <col min="8697" max="8697" width="10.7109375" style="1" customWidth="1"/>
    <col min="8698" max="8698" width="9.28515625" style="1" customWidth="1"/>
    <col min="8699" max="8699" width="11.85546875" style="1" customWidth="1"/>
    <col min="8700" max="8700" width="12.5703125" style="1" customWidth="1"/>
    <col min="8701" max="8701" width="10.28515625" style="1" customWidth="1"/>
    <col min="8702" max="8702" width="12" style="1" customWidth="1"/>
    <col min="8703" max="8703" width="11.140625" style="1" customWidth="1"/>
    <col min="8704" max="8948" width="9.140625" style="1"/>
    <col min="8949" max="8949" width="35.140625" style="1" customWidth="1"/>
    <col min="8950" max="8950" width="18.140625" style="1" customWidth="1"/>
    <col min="8951" max="8951" width="11.85546875" style="1" customWidth="1"/>
    <col min="8952" max="8952" width="12.28515625" style="1" customWidth="1"/>
    <col min="8953" max="8953" width="10.7109375" style="1" customWidth="1"/>
    <col min="8954" max="8954" width="9.28515625" style="1" customWidth="1"/>
    <col min="8955" max="8955" width="11.85546875" style="1" customWidth="1"/>
    <col min="8956" max="8956" width="12.5703125" style="1" customWidth="1"/>
    <col min="8957" max="8957" width="10.28515625" style="1" customWidth="1"/>
    <col min="8958" max="8958" width="12" style="1" customWidth="1"/>
    <col min="8959" max="8959" width="11.140625" style="1" customWidth="1"/>
    <col min="8960" max="9204" width="9.140625" style="1"/>
    <col min="9205" max="9205" width="35.140625" style="1" customWidth="1"/>
    <col min="9206" max="9206" width="18.140625" style="1" customWidth="1"/>
    <col min="9207" max="9207" width="11.85546875" style="1" customWidth="1"/>
    <col min="9208" max="9208" width="12.28515625" style="1" customWidth="1"/>
    <col min="9209" max="9209" width="10.7109375" style="1" customWidth="1"/>
    <col min="9210" max="9210" width="9.28515625" style="1" customWidth="1"/>
    <col min="9211" max="9211" width="11.85546875" style="1" customWidth="1"/>
    <col min="9212" max="9212" width="12.5703125" style="1" customWidth="1"/>
    <col min="9213" max="9213" width="10.28515625" style="1" customWidth="1"/>
    <col min="9214" max="9214" width="12" style="1" customWidth="1"/>
    <col min="9215" max="9215" width="11.140625" style="1" customWidth="1"/>
    <col min="9216" max="9460" width="9.140625" style="1"/>
    <col min="9461" max="9461" width="35.140625" style="1" customWidth="1"/>
    <col min="9462" max="9462" width="18.140625" style="1" customWidth="1"/>
    <col min="9463" max="9463" width="11.85546875" style="1" customWidth="1"/>
    <col min="9464" max="9464" width="12.28515625" style="1" customWidth="1"/>
    <col min="9465" max="9465" width="10.7109375" style="1" customWidth="1"/>
    <col min="9466" max="9466" width="9.28515625" style="1" customWidth="1"/>
    <col min="9467" max="9467" width="11.85546875" style="1" customWidth="1"/>
    <col min="9468" max="9468" width="12.5703125" style="1" customWidth="1"/>
    <col min="9469" max="9469" width="10.28515625" style="1" customWidth="1"/>
    <col min="9470" max="9470" width="12" style="1" customWidth="1"/>
    <col min="9471" max="9471" width="11.140625" style="1" customWidth="1"/>
    <col min="9472" max="9716" width="9.140625" style="1"/>
    <col min="9717" max="9717" width="35.140625" style="1" customWidth="1"/>
    <col min="9718" max="9718" width="18.140625" style="1" customWidth="1"/>
    <col min="9719" max="9719" width="11.85546875" style="1" customWidth="1"/>
    <col min="9720" max="9720" width="12.28515625" style="1" customWidth="1"/>
    <col min="9721" max="9721" width="10.7109375" style="1" customWidth="1"/>
    <col min="9722" max="9722" width="9.28515625" style="1" customWidth="1"/>
    <col min="9723" max="9723" width="11.85546875" style="1" customWidth="1"/>
    <col min="9724" max="9724" width="12.5703125" style="1" customWidth="1"/>
    <col min="9725" max="9725" width="10.28515625" style="1" customWidth="1"/>
    <col min="9726" max="9726" width="12" style="1" customWidth="1"/>
    <col min="9727" max="9727" width="11.140625" style="1" customWidth="1"/>
    <col min="9728" max="9972" width="9.140625" style="1"/>
    <col min="9973" max="9973" width="35.140625" style="1" customWidth="1"/>
    <col min="9974" max="9974" width="18.140625" style="1" customWidth="1"/>
    <col min="9975" max="9975" width="11.85546875" style="1" customWidth="1"/>
    <col min="9976" max="9976" width="12.28515625" style="1" customWidth="1"/>
    <col min="9977" max="9977" width="10.7109375" style="1" customWidth="1"/>
    <col min="9978" max="9978" width="9.28515625" style="1" customWidth="1"/>
    <col min="9979" max="9979" width="11.85546875" style="1" customWidth="1"/>
    <col min="9980" max="9980" width="12.5703125" style="1" customWidth="1"/>
    <col min="9981" max="9981" width="10.28515625" style="1" customWidth="1"/>
    <col min="9982" max="9982" width="12" style="1" customWidth="1"/>
    <col min="9983" max="9983" width="11.140625" style="1" customWidth="1"/>
    <col min="9984" max="10228" width="9.140625" style="1"/>
    <col min="10229" max="10229" width="35.140625" style="1" customWidth="1"/>
    <col min="10230" max="10230" width="18.140625" style="1" customWidth="1"/>
    <col min="10231" max="10231" width="11.85546875" style="1" customWidth="1"/>
    <col min="10232" max="10232" width="12.28515625" style="1" customWidth="1"/>
    <col min="10233" max="10233" width="10.7109375" style="1" customWidth="1"/>
    <col min="10234" max="10234" width="9.28515625" style="1" customWidth="1"/>
    <col min="10235" max="10235" width="11.85546875" style="1" customWidth="1"/>
    <col min="10236" max="10236" width="12.5703125" style="1" customWidth="1"/>
    <col min="10237" max="10237" width="10.28515625" style="1" customWidth="1"/>
    <col min="10238" max="10238" width="12" style="1" customWidth="1"/>
    <col min="10239" max="10239" width="11.140625" style="1" customWidth="1"/>
    <col min="10240" max="10484" width="9.140625" style="1"/>
    <col min="10485" max="10485" width="35.140625" style="1" customWidth="1"/>
    <col min="10486" max="10486" width="18.140625" style="1" customWidth="1"/>
    <col min="10487" max="10487" width="11.85546875" style="1" customWidth="1"/>
    <col min="10488" max="10488" width="12.28515625" style="1" customWidth="1"/>
    <col min="10489" max="10489" width="10.7109375" style="1" customWidth="1"/>
    <col min="10490" max="10490" width="9.28515625" style="1" customWidth="1"/>
    <col min="10491" max="10491" width="11.85546875" style="1" customWidth="1"/>
    <col min="10492" max="10492" width="12.5703125" style="1" customWidth="1"/>
    <col min="10493" max="10493" width="10.28515625" style="1" customWidth="1"/>
    <col min="10494" max="10494" width="12" style="1" customWidth="1"/>
    <col min="10495" max="10495" width="11.140625" style="1" customWidth="1"/>
    <col min="10496" max="10740" width="9.140625" style="1"/>
    <col min="10741" max="10741" width="35.140625" style="1" customWidth="1"/>
    <col min="10742" max="10742" width="18.140625" style="1" customWidth="1"/>
    <col min="10743" max="10743" width="11.85546875" style="1" customWidth="1"/>
    <col min="10744" max="10744" width="12.28515625" style="1" customWidth="1"/>
    <col min="10745" max="10745" width="10.7109375" style="1" customWidth="1"/>
    <col min="10746" max="10746" width="9.28515625" style="1" customWidth="1"/>
    <col min="10747" max="10747" width="11.85546875" style="1" customWidth="1"/>
    <col min="10748" max="10748" width="12.5703125" style="1" customWidth="1"/>
    <col min="10749" max="10749" width="10.28515625" style="1" customWidth="1"/>
    <col min="10750" max="10750" width="12" style="1" customWidth="1"/>
    <col min="10751" max="10751" width="11.140625" style="1" customWidth="1"/>
    <col min="10752" max="10996" width="9.140625" style="1"/>
    <col min="10997" max="10997" width="35.140625" style="1" customWidth="1"/>
    <col min="10998" max="10998" width="18.140625" style="1" customWidth="1"/>
    <col min="10999" max="10999" width="11.85546875" style="1" customWidth="1"/>
    <col min="11000" max="11000" width="12.28515625" style="1" customWidth="1"/>
    <col min="11001" max="11001" width="10.7109375" style="1" customWidth="1"/>
    <col min="11002" max="11002" width="9.28515625" style="1" customWidth="1"/>
    <col min="11003" max="11003" width="11.85546875" style="1" customWidth="1"/>
    <col min="11004" max="11004" width="12.5703125" style="1" customWidth="1"/>
    <col min="11005" max="11005" width="10.28515625" style="1" customWidth="1"/>
    <col min="11006" max="11006" width="12" style="1" customWidth="1"/>
    <col min="11007" max="11007" width="11.140625" style="1" customWidth="1"/>
    <col min="11008" max="11252" width="9.140625" style="1"/>
    <col min="11253" max="11253" width="35.140625" style="1" customWidth="1"/>
    <col min="11254" max="11254" width="18.140625" style="1" customWidth="1"/>
    <col min="11255" max="11255" width="11.85546875" style="1" customWidth="1"/>
    <col min="11256" max="11256" width="12.28515625" style="1" customWidth="1"/>
    <col min="11257" max="11257" width="10.7109375" style="1" customWidth="1"/>
    <col min="11258" max="11258" width="9.28515625" style="1" customWidth="1"/>
    <col min="11259" max="11259" width="11.85546875" style="1" customWidth="1"/>
    <col min="11260" max="11260" width="12.5703125" style="1" customWidth="1"/>
    <col min="11261" max="11261" width="10.28515625" style="1" customWidth="1"/>
    <col min="11262" max="11262" width="12" style="1" customWidth="1"/>
    <col min="11263" max="11263" width="11.140625" style="1" customWidth="1"/>
    <col min="11264" max="11508" width="9.140625" style="1"/>
    <col min="11509" max="11509" width="35.140625" style="1" customWidth="1"/>
    <col min="11510" max="11510" width="18.140625" style="1" customWidth="1"/>
    <col min="11511" max="11511" width="11.85546875" style="1" customWidth="1"/>
    <col min="11512" max="11512" width="12.28515625" style="1" customWidth="1"/>
    <col min="11513" max="11513" width="10.7109375" style="1" customWidth="1"/>
    <col min="11514" max="11514" width="9.28515625" style="1" customWidth="1"/>
    <col min="11515" max="11515" width="11.85546875" style="1" customWidth="1"/>
    <col min="11516" max="11516" width="12.5703125" style="1" customWidth="1"/>
    <col min="11517" max="11517" width="10.28515625" style="1" customWidth="1"/>
    <col min="11518" max="11518" width="12" style="1" customWidth="1"/>
    <col min="11519" max="11519" width="11.140625" style="1" customWidth="1"/>
    <col min="11520" max="11764" width="9.140625" style="1"/>
    <col min="11765" max="11765" width="35.140625" style="1" customWidth="1"/>
    <col min="11766" max="11766" width="18.140625" style="1" customWidth="1"/>
    <col min="11767" max="11767" width="11.85546875" style="1" customWidth="1"/>
    <col min="11768" max="11768" width="12.28515625" style="1" customWidth="1"/>
    <col min="11769" max="11769" width="10.7109375" style="1" customWidth="1"/>
    <col min="11770" max="11770" width="9.28515625" style="1" customWidth="1"/>
    <col min="11771" max="11771" width="11.85546875" style="1" customWidth="1"/>
    <col min="11772" max="11772" width="12.5703125" style="1" customWidth="1"/>
    <col min="11773" max="11773" width="10.28515625" style="1" customWidth="1"/>
    <col min="11774" max="11774" width="12" style="1" customWidth="1"/>
    <col min="11775" max="11775" width="11.140625" style="1" customWidth="1"/>
    <col min="11776" max="12020" width="9.140625" style="1"/>
    <col min="12021" max="12021" width="35.140625" style="1" customWidth="1"/>
    <col min="12022" max="12022" width="18.140625" style="1" customWidth="1"/>
    <col min="12023" max="12023" width="11.85546875" style="1" customWidth="1"/>
    <col min="12024" max="12024" width="12.28515625" style="1" customWidth="1"/>
    <col min="12025" max="12025" width="10.7109375" style="1" customWidth="1"/>
    <col min="12026" max="12026" width="9.28515625" style="1" customWidth="1"/>
    <col min="12027" max="12027" width="11.85546875" style="1" customWidth="1"/>
    <col min="12028" max="12028" width="12.5703125" style="1" customWidth="1"/>
    <col min="12029" max="12029" width="10.28515625" style="1" customWidth="1"/>
    <col min="12030" max="12030" width="12" style="1" customWidth="1"/>
    <col min="12031" max="12031" width="11.140625" style="1" customWidth="1"/>
    <col min="12032" max="12276" width="9.140625" style="1"/>
    <col min="12277" max="12277" width="35.140625" style="1" customWidth="1"/>
    <col min="12278" max="12278" width="18.140625" style="1" customWidth="1"/>
    <col min="12279" max="12279" width="11.85546875" style="1" customWidth="1"/>
    <col min="12280" max="12280" width="12.28515625" style="1" customWidth="1"/>
    <col min="12281" max="12281" width="10.7109375" style="1" customWidth="1"/>
    <col min="12282" max="12282" width="9.28515625" style="1" customWidth="1"/>
    <col min="12283" max="12283" width="11.85546875" style="1" customWidth="1"/>
    <col min="12284" max="12284" width="12.5703125" style="1" customWidth="1"/>
    <col min="12285" max="12285" width="10.28515625" style="1" customWidth="1"/>
    <col min="12286" max="12286" width="12" style="1" customWidth="1"/>
    <col min="12287" max="12287" width="11.140625" style="1" customWidth="1"/>
    <col min="12288" max="12532" width="9.140625" style="1"/>
    <col min="12533" max="12533" width="35.140625" style="1" customWidth="1"/>
    <col min="12534" max="12534" width="18.140625" style="1" customWidth="1"/>
    <col min="12535" max="12535" width="11.85546875" style="1" customWidth="1"/>
    <col min="12536" max="12536" width="12.28515625" style="1" customWidth="1"/>
    <col min="12537" max="12537" width="10.7109375" style="1" customWidth="1"/>
    <col min="12538" max="12538" width="9.28515625" style="1" customWidth="1"/>
    <col min="12539" max="12539" width="11.85546875" style="1" customWidth="1"/>
    <col min="12540" max="12540" width="12.5703125" style="1" customWidth="1"/>
    <col min="12541" max="12541" width="10.28515625" style="1" customWidth="1"/>
    <col min="12542" max="12542" width="12" style="1" customWidth="1"/>
    <col min="12543" max="12543" width="11.140625" style="1" customWidth="1"/>
    <col min="12544" max="12788" width="9.140625" style="1"/>
    <col min="12789" max="12789" width="35.140625" style="1" customWidth="1"/>
    <col min="12790" max="12790" width="18.140625" style="1" customWidth="1"/>
    <col min="12791" max="12791" width="11.85546875" style="1" customWidth="1"/>
    <col min="12792" max="12792" width="12.28515625" style="1" customWidth="1"/>
    <col min="12793" max="12793" width="10.7109375" style="1" customWidth="1"/>
    <col min="12794" max="12794" width="9.28515625" style="1" customWidth="1"/>
    <col min="12795" max="12795" width="11.85546875" style="1" customWidth="1"/>
    <col min="12796" max="12796" width="12.5703125" style="1" customWidth="1"/>
    <col min="12797" max="12797" width="10.28515625" style="1" customWidth="1"/>
    <col min="12798" max="12798" width="12" style="1" customWidth="1"/>
    <col min="12799" max="12799" width="11.140625" style="1" customWidth="1"/>
    <col min="12800" max="13044" width="9.140625" style="1"/>
    <col min="13045" max="13045" width="35.140625" style="1" customWidth="1"/>
    <col min="13046" max="13046" width="18.140625" style="1" customWidth="1"/>
    <col min="13047" max="13047" width="11.85546875" style="1" customWidth="1"/>
    <col min="13048" max="13048" width="12.28515625" style="1" customWidth="1"/>
    <col min="13049" max="13049" width="10.7109375" style="1" customWidth="1"/>
    <col min="13050" max="13050" width="9.28515625" style="1" customWidth="1"/>
    <col min="13051" max="13051" width="11.85546875" style="1" customWidth="1"/>
    <col min="13052" max="13052" width="12.5703125" style="1" customWidth="1"/>
    <col min="13053" max="13053" width="10.28515625" style="1" customWidth="1"/>
    <col min="13054" max="13054" width="12" style="1" customWidth="1"/>
    <col min="13055" max="13055" width="11.140625" style="1" customWidth="1"/>
    <col min="13056" max="13300" width="9.140625" style="1"/>
    <col min="13301" max="13301" width="35.140625" style="1" customWidth="1"/>
    <col min="13302" max="13302" width="18.140625" style="1" customWidth="1"/>
    <col min="13303" max="13303" width="11.85546875" style="1" customWidth="1"/>
    <col min="13304" max="13304" width="12.28515625" style="1" customWidth="1"/>
    <col min="13305" max="13305" width="10.7109375" style="1" customWidth="1"/>
    <col min="13306" max="13306" width="9.28515625" style="1" customWidth="1"/>
    <col min="13307" max="13307" width="11.85546875" style="1" customWidth="1"/>
    <col min="13308" max="13308" width="12.5703125" style="1" customWidth="1"/>
    <col min="13309" max="13309" width="10.28515625" style="1" customWidth="1"/>
    <col min="13310" max="13310" width="12" style="1" customWidth="1"/>
    <col min="13311" max="13311" width="11.140625" style="1" customWidth="1"/>
    <col min="13312" max="13556" width="9.140625" style="1"/>
    <col min="13557" max="13557" width="35.140625" style="1" customWidth="1"/>
    <col min="13558" max="13558" width="18.140625" style="1" customWidth="1"/>
    <col min="13559" max="13559" width="11.85546875" style="1" customWidth="1"/>
    <col min="13560" max="13560" width="12.28515625" style="1" customWidth="1"/>
    <col min="13561" max="13561" width="10.7109375" style="1" customWidth="1"/>
    <col min="13562" max="13562" width="9.28515625" style="1" customWidth="1"/>
    <col min="13563" max="13563" width="11.85546875" style="1" customWidth="1"/>
    <col min="13564" max="13564" width="12.5703125" style="1" customWidth="1"/>
    <col min="13565" max="13565" width="10.28515625" style="1" customWidth="1"/>
    <col min="13566" max="13566" width="12" style="1" customWidth="1"/>
    <col min="13567" max="13567" width="11.140625" style="1" customWidth="1"/>
    <col min="13568" max="13812" width="9.140625" style="1"/>
    <col min="13813" max="13813" width="35.140625" style="1" customWidth="1"/>
    <col min="13814" max="13814" width="18.140625" style="1" customWidth="1"/>
    <col min="13815" max="13815" width="11.85546875" style="1" customWidth="1"/>
    <col min="13816" max="13816" width="12.28515625" style="1" customWidth="1"/>
    <col min="13817" max="13817" width="10.7109375" style="1" customWidth="1"/>
    <col min="13818" max="13818" width="9.28515625" style="1" customWidth="1"/>
    <col min="13819" max="13819" width="11.85546875" style="1" customWidth="1"/>
    <col min="13820" max="13820" width="12.5703125" style="1" customWidth="1"/>
    <col min="13821" max="13821" width="10.28515625" style="1" customWidth="1"/>
    <col min="13822" max="13822" width="12" style="1" customWidth="1"/>
    <col min="13823" max="13823" width="11.140625" style="1" customWidth="1"/>
    <col min="13824" max="14068" width="9.140625" style="1"/>
    <col min="14069" max="14069" width="35.140625" style="1" customWidth="1"/>
    <col min="14070" max="14070" width="18.140625" style="1" customWidth="1"/>
    <col min="14071" max="14071" width="11.85546875" style="1" customWidth="1"/>
    <col min="14072" max="14072" width="12.28515625" style="1" customWidth="1"/>
    <col min="14073" max="14073" width="10.7109375" style="1" customWidth="1"/>
    <col min="14074" max="14074" width="9.28515625" style="1" customWidth="1"/>
    <col min="14075" max="14075" width="11.85546875" style="1" customWidth="1"/>
    <col min="14076" max="14076" width="12.5703125" style="1" customWidth="1"/>
    <col min="14077" max="14077" width="10.28515625" style="1" customWidth="1"/>
    <col min="14078" max="14078" width="12" style="1" customWidth="1"/>
    <col min="14079" max="14079" width="11.140625" style="1" customWidth="1"/>
    <col min="14080" max="14324" width="9.140625" style="1"/>
    <col min="14325" max="14325" width="35.140625" style="1" customWidth="1"/>
    <col min="14326" max="14326" width="18.140625" style="1" customWidth="1"/>
    <col min="14327" max="14327" width="11.85546875" style="1" customWidth="1"/>
    <col min="14328" max="14328" width="12.28515625" style="1" customWidth="1"/>
    <col min="14329" max="14329" width="10.7109375" style="1" customWidth="1"/>
    <col min="14330" max="14330" width="9.28515625" style="1" customWidth="1"/>
    <col min="14331" max="14331" width="11.85546875" style="1" customWidth="1"/>
    <col min="14332" max="14332" width="12.5703125" style="1" customWidth="1"/>
    <col min="14333" max="14333" width="10.28515625" style="1" customWidth="1"/>
    <col min="14334" max="14334" width="12" style="1" customWidth="1"/>
    <col min="14335" max="14335" width="11.140625" style="1" customWidth="1"/>
    <col min="14336" max="14580" width="9.140625" style="1"/>
    <col min="14581" max="14581" width="35.140625" style="1" customWidth="1"/>
    <col min="14582" max="14582" width="18.140625" style="1" customWidth="1"/>
    <col min="14583" max="14583" width="11.85546875" style="1" customWidth="1"/>
    <col min="14584" max="14584" width="12.28515625" style="1" customWidth="1"/>
    <col min="14585" max="14585" width="10.7109375" style="1" customWidth="1"/>
    <col min="14586" max="14586" width="9.28515625" style="1" customWidth="1"/>
    <col min="14587" max="14587" width="11.85546875" style="1" customWidth="1"/>
    <col min="14588" max="14588" width="12.5703125" style="1" customWidth="1"/>
    <col min="14589" max="14589" width="10.28515625" style="1" customWidth="1"/>
    <col min="14590" max="14590" width="12" style="1" customWidth="1"/>
    <col min="14591" max="14591" width="11.140625" style="1" customWidth="1"/>
    <col min="14592" max="14836" width="9.140625" style="1"/>
    <col min="14837" max="14837" width="35.140625" style="1" customWidth="1"/>
    <col min="14838" max="14838" width="18.140625" style="1" customWidth="1"/>
    <col min="14839" max="14839" width="11.85546875" style="1" customWidth="1"/>
    <col min="14840" max="14840" width="12.28515625" style="1" customWidth="1"/>
    <col min="14841" max="14841" width="10.7109375" style="1" customWidth="1"/>
    <col min="14842" max="14842" width="9.28515625" style="1" customWidth="1"/>
    <col min="14843" max="14843" width="11.85546875" style="1" customWidth="1"/>
    <col min="14844" max="14844" width="12.5703125" style="1" customWidth="1"/>
    <col min="14845" max="14845" width="10.28515625" style="1" customWidth="1"/>
    <col min="14846" max="14846" width="12" style="1" customWidth="1"/>
    <col min="14847" max="14847" width="11.140625" style="1" customWidth="1"/>
    <col min="14848" max="15092" width="9.140625" style="1"/>
    <col min="15093" max="15093" width="35.140625" style="1" customWidth="1"/>
    <col min="15094" max="15094" width="18.140625" style="1" customWidth="1"/>
    <col min="15095" max="15095" width="11.85546875" style="1" customWidth="1"/>
    <col min="15096" max="15096" width="12.28515625" style="1" customWidth="1"/>
    <col min="15097" max="15097" width="10.7109375" style="1" customWidth="1"/>
    <col min="15098" max="15098" width="9.28515625" style="1" customWidth="1"/>
    <col min="15099" max="15099" width="11.85546875" style="1" customWidth="1"/>
    <col min="15100" max="15100" width="12.5703125" style="1" customWidth="1"/>
    <col min="15101" max="15101" width="10.28515625" style="1" customWidth="1"/>
    <col min="15102" max="15102" width="12" style="1" customWidth="1"/>
    <col min="15103" max="15103" width="11.140625" style="1" customWidth="1"/>
    <col min="15104" max="15348" width="9.140625" style="1"/>
    <col min="15349" max="15349" width="35.140625" style="1" customWidth="1"/>
    <col min="15350" max="15350" width="18.140625" style="1" customWidth="1"/>
    <col min="15351" max="15351" width="11.85546875" style="1" customWidth="1"/>
    <col min="15352" max="15352" width="12.28515625" style="1" customWidth="1"/>
    <col min="15353" max="15353" width="10.7109375" style="1" customWidth="1"/>
    <col min="15354" max="15354" width="9.28515625" style="1" customWidth="1"/>
    <col min="15355" max="15355" width="11.85546875" style="1" customWidth="1"/>
    <col min="15356" max="15356" width="12.5703125" style="1" customWidth="1"/>
    <col min="15357" max="15357" width="10.28515625" style="1" customWidth="1"/>
    <col min="15358" max="15358" width="12" style="1" customWidth="1"/>
    <col min="15359" max="15359" width="11.140625" style="1" customWidth="1"/>
    <col min="15360" max="15604" width="9.140625" style="1"/>
    <col min="15605" max="15605" width="35.140625" style="1" customWidth="1"/>
    <col min="15606" max="15606" width="18.140625" style="1" customWidth="1"/>
    <col min="15607" max="15607" width="11.85546875" style="1" customWidth="1"/>
    <col min="15608" max="15608" width="12.28515625" style="1" customWidth="1"/>
    <col min="15609" max="15609" width="10.7109375" style="1" customWidth="1"/>
    <col min="15610" max="15610" width="9.28515625" style="1" customWidth="1"/>
    <col min="15611" max="15611" width="11.85546875" style="1" customWidth="1"/>
    <col min="15612" max="15612" width="12.5703125" style="1" customWidth="1"/>
    <col min="15613" max="15613" width="10.28515625" style="1" customWidth="1"/>
    <col min="15614" max="15614" width="12" style="1" customWidth="1"/>
    <col min="15615" max="15615" width="11.140625" style="1" customWidth="1"/>
    <col min="15616" max="15860" width="9.140625" style="1"/>
    <col min="15861" max="15861" width="35.140625" style="1" customWidth="1"/>
    <col min="15862" max="15862" width="18.140625" style="1" customWidth="1"/>
    <col min="15863" max="15863" width="11.85546875" style="1" customWidth="1"/>
    <col min="15864" max="15864" width="12.28515625" style="1" customWidth="1"/>
    <col min="15865" max="15865" width="10.7109375" style="1" customWidth="1"/>
    <col min="15866" max="15866" width="9.28515625" style="1" customWidth="1"/>
    <col min="15867" max="15867" width="11.85546875" style="1" customWidth="1"/>
    <col min="15868" max="15868" width="12.5703125" style="1" customWidth="1"/>
    <col min="15869" max="15869" width="10.28515625" style="1" customWidth="1"/>
    <col min="15870" max="15870" width="12" style="1" customWidth="1"/>
    <col min="15871" max="15871" width="11.140625" style="1" customWidth="1"/>
    <col min="15872" max="16116" width="9.140625" style="1"/>
    <col min="16117" max="16117" width="35.140625" style="1" customWidth="1"/>
    <col min="16118" max="16118" width="18.140625" style="1" customWidth="1"/>
    <col min="16119" max="16119" width="11.85546875" style="1" customWidth="1"/>
    <col min="16120" max="16120" width="12.28515625" style="1" customWidth="1"/>
    <col min="16121" max="16121" width="10.7109375" style="1" customWidth="1"/>
    <col min="16122" max="16122" width="9.28515625" style="1" customWidth="1"/>
    <col min="16123" max="16123" width="11.85546875" style="1" customWidth="1"/>
    <col min="16124" max="16124" width="12.5703125" style="1" customWidth="1"/>
    <col min="16125" max="16125" width="10.28515625" style="1" customWidth="1"/>
    <col min="16126" max="16126" width="12" style="1" customWidth="1"/>
    <col min="16127" max="16127" width="11.140625" style="1" customWidth="1"/>
    <col min="16128" max="16384" width="9.140625" style="1"/>
  </cols>
  <sheetData>
    <row r="1" spans="1:13" ht="15.75" x14ac:dyDescent="0.25">
      <c r="J1" s="2" t="s">
        <v>36</v>
      </c>
    </row>
    <row r="2" spans="1:13" ht="16.5" x14ac:dyDescent="0.25">
      <c r="A2" s="92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13" ht="35.25" customHeight="1" x14ac:dyDescent="0.25">
      <c r="A3" s="93" t="s">
        <v>332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x14ac:dyDescent="0.25">
      <c r="A4" s="3"/>
      <c r="B4" s="4"/>
      <c r="C4" s="4"/>
      <c r="D4" s="3"/>
      <c r="E4" s="5"/>
      <c r="F4" s="5"/>
      <c r="G4" s="5"/>
      <c r="H4" s="5"/>
      <c r="I4" s="5"/>
      <c r="J4" s="5"/>
      <c r="K4" s="6"/>
      <c r="L4" s="5"/>
      <c r="M4" s="7" t="s">
        <v>333</v>
      </c>
    </row>
    <row r="5" spans="1:13" ht="23.25" customHeight="1" x14ac:dyDescent="0.25">
      <c r="A5" s="95" t="s">
        <v>1</v>
      </c>
      <c r="B5" s="95" t="s">
        <v>2</v>
      </c>
      <c r="C5" s="96" t="s">
        <v>74</v>
      </c>
      <c r="D5" s="95" t="s">
        <v>3</v>
      </c>
      <c r="E5" s="95"/>
      <c r="F5" s="91" t="s">
        <v>4</v>
      </c>
      <c r="G5" s="91"/>
      <c r="H5" s="96" t="s">
        <v>306</v>
      </c>
      <c r="I5" s="96" t="s">
        <v>307</v>
      </c>
      <c r="J5" s="98" t="s">
        <v>334</v>
      </c>
      <c r="K5" s="99"/>
      <c r="L5" s="91" t="s">
        <v>335</v>
      </c>
      <c r="M5" s="91"/>
    </row>
    <row r="6" spans="1:13" ht="51" customHeight="1" x14ac:dyDescent="0.25">
      <c r="A6" s="95"/>
      <c r="B6" s="95"/>
      <c r="C6" s="97"/>
      <c r="D6" s="95" t="s">
        <v>264</v>
      </c>
      <c r="E6" s="91" t="s">
        <v>86</v>
      </c>
      <c r="F6" s="91" t="s">
        <v>87</v>
      </c>
      <c r="G6" s="91"/>
      <c r="H6" s="97"/>
      <c r="I6" s="97"/>
      <c r="J6" s="100"/>
      <c r="K6" s="101"/>
      <c r="L6" s="91"/>
      <c r="M6" s="91"/>
    </row>
    <row r="7" spans="1:13" ht="36.75" customHeight="1" x14ac:dyDescent="0.25">
      <c r="A7" s="95"/>
      <c r="B7" s="95"/>
      <c r="C7" s="97"/>
      <c r="D7" s="95"/>
      <c r="E7" s="91"/>
      <c r="F7" s="8" t="s">
        <v>308</v>
      </c>
      <c r="G7" s="8" t="s">
        <v>309</v>
      </c>
      <c r="H7" s="97"/>
      <c r="I7" s="97"/>
      <c r="J7" s="8" t="s">
        <v>310</v>
      </c>
      <c r="K7" s="8" t="s">
        <v>311</v>
      </c>
      <c r="L7" s="8" t="s">
        <v>312</v>
      </c>
      <c r="M7" s="8" t="s">
        <v>313</v>
      </c>
    </row>
    <row r="8" spans="1:13" ht="15.7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</row>
    <row r="9" spans="1:13" x14ac:dyDescent="0.25">
      <c r="A9" s="10" t="s">
        <v>5</v>
      </c>
      <c r="B9" s="11"/>
      <c r="C9" s="12">
        <f>C10+C78+C125+C152+C210</f>
        <v>45898193.119999997</v>
      </c>
      <c r="D9" s="84">
        <f>D12+D17+D57+D78+D125+D152+D217+D219</f>
        <v>26831918.360000003</v>
      </c>
      <c r="E9" s="89">
        <f>E12+E17+E57+E78+E125+E152+E217+E219</f>
        <v>26831918.359999999</v>
      </c>
      <c r="F9" s="13">
        <f>E9-D9</f>
        <v>0</v>
      </c>
      <c r="G9" s="13">
        <f>E9/D9*100</f>
        <v>99.999999999999986</v>
      </c>
      <c r="H9" s="88">
        <f>H12+H17+H57+H78+H125+H152+H217+H219</f>
        <v>26837474.359999999</v>
      </c>
      <c r="I9" s="90">
        <f>I12+I17+I57+I78+I125+I152+I217+I219</f>
        <v>26813023.75</v>
      </c>
      <c r="J9" s="13">
        <f>I9-H9</f>
        <v>-24450.609999999404</v>
      </c>
      <c r="K9" s="13">
        <f>I9/H9*100</f>
        <v>99.908893774160646</v>
      </c>
      <c r="L9" s="13">
        <f>I9-C9</f>
        <v>-19085169.369999997</v>
      </c>
      <c r="M9" s="13">
        <f>I9/C9*100</f>
        <v>58.418473424210482</v>
      </c>
    </row>
    <row r="10" spans="1:13" x14ac:dyDescent="0.25">
      <c r="A10" s="10" t="s">
        <v>6</v>
      </c>
      <c r="B10" s="14" t="s">
        <v>57</v>
      </c>
      <c r="C10" s="13">
        <f t="shared" ref="C10" si="0">C12+C17+C57</f>
        <v>8405017.0700000003</v>
      </c>
      <c r="D10" s="13">
        <f t="shared" ref="D10:E10" si="1">D12+D17+D57</f>
        <v>7855460.6400000006</v>
      </c>
      <c r="E10" s="13">
        <f t="shared" si="1"/>
        <v>7862410.6399999997</v>
      </c>
      <c r="F10" s="13">
        <f>E10-D10</f>
        <v>6949.9999999990687</v>
      </c>
      <c r="G10" s="13">
        <f>E10/D10*100</f>
        <v>100.08847348766041</v>
      </c>
      <c r="H10" s="13">
        <f t="shared" ref="H10:I10" si="2">H12+H17+H57</f>
        <v>7864841.5199999996</v>
      </c>
      <c r="I10" s="13">
        <f t="shared" si="2"/>
        <v>7844749.9900000002</v>
      </c>
      <c r="J10" s="13">
        <f t="shared" ref="J10:J82" si="3">I10-H10</f>
        <v>-20091.529999999329</v>
      </c>
      <c r="K10" s="13">
        <f t="shared" ref="K10:K65" si="4">I10/H10*100</f>
        <v>99.744539925580099</v>
      </c>
      <c r="L10" s="13">
        <f>I10-C10</f>
        <v>-560267.08000000007</v>
      </c>
      <c r="M10" s="13">
        <f>I10/C10*100</f>
        <v>93.334135132220496</v>
      </c>
    </row>
    <row r="11" spans="1:13" x14ac:dyDescent="0.25">
      <c r="A11" s="15" t="s">
        <v>261</v>
      </c>
      <c r="B11" s="14"/>
      <c r="C11" s="13">
        <f t="shared" ref="C11" si="5">C10/C9*100</f>
        <v>18.312304904956139</v>
      </c>
      <c r="D11" s="13">
        <f t="shared" ref="D11:E11" si="6">D10/D9*100</f>
        <v>29.27655240525262</v>
      </c>
      <c r="E11" s="13">
        <f t="shared" si="6"/>
        <v>29.302454392232281</v>
      </c>
      <c r="F11" s="13"/>
      <c r="G11" s="13"/>
      <c r="H11" s="13">
        <f t="shared" ref="H11" si="7">H10/H9*100</f>
        <v>29.305445864616004</v>
      </c>
      <c r="I11" s="13">
        <f t="shared" ref="I11" si="8">I10/I9*100</f>
        <v>29.257237315504188</v>
      </c>
      <c r="J11" s="13">
        <f t="shared" ref="J11" si="9">I11-H11</f>
        <v>-4.8208549111816268E-2</v>
      </c>
      <c r="K11" s="13">
        <f t="shared" ref="K11" si="10">I11/H11*100</f>
        <v>99.835496278287224</v>
      </c>
      <c r="L11" s="13">
        <f>I11-C11</f>
        <v>10.944932410548049</v>
      </c>
      <c r="M11" s="13">
        <f>I11/C11*100</f>
        <v>159.76818574916726</v>
      </c>
    </row>
    <row r="12" spans="1:13" ht="42.75" x14ac:dyDescent="0.25">
      <c r="A12" s="10" t="s">
        <v>27</v>
      </c>
      <c r="B12" s="14" t="s">
        <v>58</v>
      </c>
      <c r="C12" s="16">
        <f t="shared" ref="C12:C13" si="11">C13</f>
        <v>958508.84</v>
      </c>
      <c r="D12" s="16">
        <f t="shared" ref="D12:E13" si="12">D13</f>
        <v>845000</v>
      </c>
      <c r="E12" s="13">
        <f t="shared" si="12"/>
        <v>845000</v>
      </c>
      <c r="F12" s="13">
        <f>E12-D12</f>
        <v>0</v>
      </c>
      <c r="G12" s="13">
        <f>E12/D12*100</f>
        <v>100</v>
      </c>
      <c r="H12" s="13">
        <f t="shared" ref="H12:I13" si="13">H13</f>
        <v>845000</v>
      </c>
      <c r="I12" s="16">
        <f t="shared" si="13"/>
        <v>844121.79</v>
      </c>
      <c r="J12" s="13">
        <f t="shared" si="3"/>
        <v>-878.20999999996275</v>
      </c>
      <c r="K12" s="13">
        <f t="shared" si="4"/>
        <v>99.896069822485217</v>
      </c>
      <c r="L12" s="13">
        <f>I12-C12</f>
        <v>-114387.04999999993</v>
      </c>
      <c r="M12" s="13">
        <f>I12/C12*100</f>
        <v>88.066145534974936</v>
      </c>
    </row>
    <row r="13" spans="1:13" x14ac:dyDescent="0.25">
      <c r="A13" s="10" t="s">
        <v>7</v>
      </c>
      <c r="B13" s="14" t="s">
        <v>75</v>
      </c>
      <c r="C13" s="13">
        <f t="shared" si="11"/>
        <v>958508.84</v>
      </c>
      <c r="D13" s="13">
        <f t="shared" si="12"/>
        <v>845000</v>
      </c>
      <c r="E13" s="13">
        <f t="shared" si="12"/>
        <v>845000</v>
      </c>
      <c r="F13" s="13">
        <f>E13-D13</f>
        <v>0</v>
      </c>
      <c r="G13" s="13">
        <f>E13/D13*100</f>
        <v>100</v>
      </c>
      <c r="H13" s="13">
        <f t="shared" si="13"/>
        <v>845000</v>
      </c>
      <c r="I13" s="13">
        <f t="shared" si="13"/>
        <v>844121.79</v>
      </c>
      <c r="J13" s="13">
        <f t="shared" si="3"/>
        <v>-878.20999999996275</v>
      </c>
      <c r="K13" s="13">
        <f t="shared" si="4"/>
        <v>99.896069822485217</v>
      </c>
      <c r="L13" s="13">
        <f t="shared" ref="L13:L76" si="14">I13-C13</f>
        <v>-114387.04999999993</v>
      </c>
      <c r="M13" s="13">
        <f t="shared" ref="M13:M76" si="15">I13/C13*100</f>
        <v>88.066145534974936</v>
      </c>
    </row>
    <row r="14" spans="1:13" x14ac:dyDescent="0.25">
      <c r="A14" s="17" t="s">
        <v>37</v>
      </c>
      <c r="B14" s="18" t="s">
        <v>76</v>
      </c>
      <c r="C14" s="19">
        <f>C15+C16</f>
        <v>958508.84</v>
      </c>
      <c r="D14" s="19">
        <v>845000</v>
      </c>
      <c r="E14" s="19">
        <f>E15+E16</f>
        <v>845000</v>
      </c>
      <c r="F14" s="13">
        <f>E14-D14</f>
        <v>0</v>
      </c>
      <c r="G14" s="13">
        <f>E14/D14*100</f>
        <v>100</v>
      </c>
      <c r="H14" s="19">
        <f>H15+H16</f>
        <v>845000</v>
      </c>
      <c r="I14" s="19">
        <f>I15+I16</f>
        <v>844121.79</v>
      </c>
      <c r="J14" s="19">
        <f t="shared" si="3"/>
        <v>-878.20999999996275</v>
      </c>
      <c r="K14" s="13"/>
      <c r="L14" s="19">
        <f t="shared" si="14"/>
        <v>-114387.04999999993</v>
      </c>
      <c r="M14" s="19">
        <f t="shared" si="15"/>
        <v>88.066145534974936</v>
      </c>
    </row>
    <row r="15" spans="1:13" x14ac:dyDescent="0.25">
      <c r="A15" s="20" t="s">
        <v>9</v>
      </c>
      <c r="B15" s="21" t="s">
        <v>282</v>
      </c>
      <c r="C15" s="22">
        <v>758508.84</v>
      </c>
      <c r="D15" s="23"/>
      <c r="E15" s="23">
        <v>645000</v>
      </c>
      <c r="F15" s="24" t="s">
        <v>8</v>
      </c>
      <c r="G15" s="24" t="s">
        <v>8</v>
      </c>
      <c r="H15" s="23">
        <v>645000</v>
      </c>
      <c r="I15" s="22">
        <v>644121.79</v>
      </c>
      <c r="J15" s="25">
        <f t="shared" si="3"/>
        <v>-878.20999999996275</v>
      </c>
      <c r="K15" s="13"/>
      <c r="L15" s="19">
        <f t="shared" si="14"/>
        <v>-114387.04999999993</v>
      </c>
      <c r="M15" s="19">
        <f t="shared" si="15"/>
        <v>84.919483601535887</v>
      </c>
    </row>
    <row r="16" spans="1:13" ht="19.5" x14ac:dyDescent="0.25">
      <c r="A16" s="20" t="s">
        <v>10</v>
      </c>
      <c r="B16" s="21" t="s">
        <v>77</v>
      </c>
      <c r="C16" s="22">
        <v>200000</v>
      </c>
      <c r="D16" s="23"/>
      <c r="E16" s="23">
        <v>200000</v>
      </c>
      <c r="F16" s="24" t="s">
        <v>8</v>
      </c>
      <c r="G16" s="24" t="s">
        <v>8</v>
      </c>
      <c r="H16" s="23">
        <v>200000</v>
      </c>
      <c r="I16" s="22">
        <v>200000</v>
      </c>
      <c r="J16" s="25">
        <f t="shared" si="3"/>
        <v>0</v>
      </c>
      <c r="K16" s="13"/>
      <c r="L16" s="19">
        <f t="shared" si="14"/>
        <v>0</v>
      </c>
      <c r="M16" s="19">
        <f t="shared" si="15"/>
        <v>100</v>
      </c>
    </row>
    <row r="17" spans="1:13" ht="63.75" x14ac:dyDescent="0.25">
      <c r="A17" s="10" t="s">
        <v>15</v>
      </c>
      <c r="B17" s="26" t="s">
        <v>59</v>
      </c>
      <c r="C17" s="27">
        <f t="shared" ref="C17" si="16">C18+C26+C43+C53</f>
        <v>6464340.25</v>
      </c>
      <c r="D17" s="27">
        <f t="shared" ref="D17:E17" si="17">D18+D26+D43+D53</f>
        <v>6010400</v>
      </c>
      <c r="E17" s="27">
        <f t="shared" si="17"/>
        <v>6017350</v>
      </c>
      <c r="F17" s="13">
        <f>E17-D17</f>
        <v>6950</v>
      </c>
      <c r="G17" s="13">
        <f>E17/D17*100</f>
        <v>100.11563290296819</v>
      </c>
      <c r="H17" s="27">
        <f t="shared" ref="H17:I17" si="18">H18+H26+H43+H53</f>
        <v>6019780.8799999999</v>
      </c>
      <c r="I17" s="27">
        <f t="shared" si="18"/>
        <v>6001232.0499999998</v>
      </c>
      <c r="J17" s="13">
        <f t="shared" si="3"/>
        <v>-18548.830000000075</v>
      </c>
      <c r="K17" s="13">
        <f t="shared" si="4"/>
        <v>99.691868684761829</v>
      </c>
      <c r="L17" s="13">
        <f t="shared" si="14"/>
        <v>-463108.20000000019</v>
      </c>
      <c r="M17" s="13">
        <f t="shared" si="15"/>
        <v>92.835955687821354</v>
      </c>
    </row>
    <row r="18" spans="1:13" ht="21.75" x14ac:dyDescent="0.25">
      <c r="A18" s="10" t="s">
        <v>78</v>
      </c>
      <c r="B18" s="26" t="s">
        <v>79</v>
      </c>
      <c r="C18" s="27">
        <f>C19+C22</f>
        <v>4519143.6500000004</v>
      </c>
      <c r="D18" s="27">
        <f>D19+D22</f>
        <v>4531000</v>
      </c>
      <c r="E18" s="27">
        <f>E19+E22</f>
        <v>4530844</v>
      </c>
      <c r="F18" s="13">
        <f>E18-D18</f>
        <v>-156</v>
      </c>
      <c r="G18" s="13">
        <f>E18/D18*100</f>
        <v>99.996557051423522</v>
      </c>
      <c r="H18" s="27">
        <f>H19+H22</f>
        <v>4531000</v>
      </c>
      <c r="I18" s="27">
        <f>I19+I22</f>
        <v>4528754.96</v>
      </c>
      <c r="J18" s="13">
        <f t="shared" si="3"/>
        <v>-2245.0400000000373</v>
      </c>
      <c r="K18" s="13">
        <f t="shared" si="4"/>
        <v>99.950451555947922</v>
      </c>
      <c r="L18" s="13">
        <f t="shared" si="14"/>
        <v>9611.3099999995902</v>
      </c>
      <c r="M18" s="13">
        <f t="shared" si="15"/>
        <v>100.21267989567005</v>
      </c>
    </row>
    <row r="19" spans="1:13" x14ac:dyDescent="0.25">
      <c r="A19" s="28" t="s">
        <v>37</v>
      </c>
      <c r="B19" s="29" t="s">
        <v>80</v>
      </c>
      <c r="C19" s="30">
        <f>C20+C21</f>
        <v>4400064.32</v>
      </c>
      <c r="D19" s="31">
        <v>4200000</v>
      </c>
      <c r="E19" s="30">
        <f>E20+E21</f>
        <v>4200000</v>
      </c>
      <c r="F19" s="19">
        <f>E19-D19</f>
        <v>0</v>
      </c>
      <c r="G19" s="19">
        <f>E19/D19*100</f>
        <v>100</v>
      </c>
      <c r="H19" s="30">
        <f>H20+H21</f>
        <v>4200000</v>
      </c>
      <c r="I19" s="30">
        <f>I20+I21</f>
        <v>4198242.96</v>
      </c>
      <c r="J19" s="19">
        <f t="shared" si="3"/>
        <v>-1757.0400000000373</v>
      </c>
      <c r="K19" s="19">
        <f t="shared" si="4"/>
        <v>99.958165714285713</v>
      </c>
      <c r="L19" s="19">
        <f t="shared" si="14"/>
        <v>-201821.36000000034</v>
      </c>
      <c r="M19" s="19">
        <f t="shared" si="15"/>
        <v>95.413217959504721</v>
      </c>
    </row>
    <row r="20" spans="1:13" x14ac:dyDescent="0.25">
      <c r="A20" s="20" t="s">
        <v>9</v>
      </c>
      <c r="B20" s="32" t="s">
        <v>81</v>
      </c>
      <c r="C20" s="22">
        <v>3390064.32</v>
      </c>
      <c r="D20" s="23"/>
      <c r="E20" s="23">
        <v>3337000</v>
      </c>
      <c r="F20" s="24" t="s">
        <v>8</v>
      </c>
      <c r="G20" s="24" t="s">
        <v>8</v>
      </c>
      <c r="H20" s="23">
        <v>3337000</v>
      </c>
      <c r="I20" s="22">
        <v>3336080.41</v>
      </c>
      <c r="J20" s="24">
        <f t="shared" si="3"/>
        <v>-919.58999999985099</v>
      </c>
      <c r="K20" s="19">
        <f t="shared" si="4"/>
        <v>99.972442613125565</v>
      </c>
      <c r="L20" s="19">
        <f t="shared" si="14"/>
        <v>-53983.909999999683</v>
      </c>
      <c r="M20" s="19">
        <f t="shared" si="15"/>
        <v>98.407584490904298</v>
      </c>
    </row>
    <row r="21" spans="1:13" ht="19.5" x14ac:dyDescent="0.25">
      <c r="A21" s="20" t="s">
        <v>10</v>
      </c>
      <c r="B21" s="32" t="s">
        <v>278</v>
      </c>
      <c r="C21" s="22">
        <v>1010000</v>
      </c>
      <c r="D21" s="23"/>
      <c r="E21" s="23">
        <v>863000</v>
      </c>
      <c r="F21" s="24" t="s">
        <v>8</v>
      </c>
      <c r="G21" s="24" t="s">
        <v>8</v>
      </c>
      <c r="H21" s="23">
        <v>863000</v>
      </c>
      <c r="I21" s="22">
        <v>862162.55</v>
      </c>
      <c r="J21" s="24">
        <f t="shared" si="3"/>
        <v>-837.44999999995343</v>
      </c>
      <c r="K21" s="19">
        <f t="shared" si="4"/>
        <v>99.902960602549257</v>
      </c>
      <c r="L21" s="19">
        <f t="shared" si="14"/>
        <v>-147837.44999999995</v>
      </c>
      <c r="M21" s="19">
        <f t="shared" si="15"/>
        <v>85.362628712871285</v>
      </c>
    </row>
    <row r="22" spans="1:13" ht="21.75" x14ac:dyDescent="0.25">
      <c r="A22" s="28" t="s">
        <v>38</v>
      </c>
      <c r="B22" s="33" t="s">
        <v>82</v>
      </c>
      <c r="C22" s="19">
        <f>C23+C24+C25</f>
        <v>119079.33</v>
      </c>
      <c r="D22" s="34">
        <v>331000</v>
      </c>
      <c r="E22" s="19">
        <f>E23+E24+E25</f>
        <v>330844</v>
      </c>
      <c r="F22" s="19">
        <f t="shared" ref="F22" si="19">E22-D22</f>
        <v>-156</v>
      </c>
      <c r="G22" s="19">
        <f>E22/D22*100</f>
        <v>99.952870090634434</v>
      </c>
      <c r="H22" s="19">
        <f>H23+H24+H25</f>
        <v>331000</v>
      </c>
      <c r="I22" s="19">
        <f>I23+I24+I25</f>
        <v>330512</v>
      </c>
      <c r="J22" s="19">
        <f t="shared" si="3"/>
        <v>-488</v>
      </c>
      <c r="K22" s="19">
        <f t="shared" si="4"/>
        <v>99.852567975830823</v>
      </c>
      <c r="L22" s="19">
        <f t="shared" si="14"/>
        <v>211432.66999999998</v>
      </c>
      <c r="M22" s="19">
        <f t="shared" si="15"/>
        <v>277.55614681406081</v>
      </c>
    </row>
    <row r="23" spans="1:13" x14ac:dyDescent="0.25">
      <c r="A23" s="20" t="s">
        <v>11</v>
      </c>
      <c r="B23" s="32" t="s">
        <v>83</v>
      </c>
      <c r="C23" s="22">
        <v>119079.33</v>
      </c>
      <c r="D23" s="35"/>
      <c r="E23" s="35">
        <v>330844</v>
      </c>
      <c r="F23" s="19" t="s">
        <v>8</v>
      </c>
      <c r="G23" s="24" t="s">
        <v>8</v>
      </c>
      <c r="H23" s="35">
        <v>331000</v>
      </c>
      <c r="I23" s="22">
        <v>330512</v>
      </c>
      <c r="J23" s="24">
        <f t="shared" si="3"/>
        <v>-488</v>
      </c>
      <c r="K23" s="19">
        <f t="shared" si="4"/>
        <v>99.852567975830823</v>
      </c>
      <c r="L23" s="19">
        <f t="shared" si="14"/>
        <v>211432.66999999998</v>
      </c>
      <c r="M23" s="19">
        <f t="shared" si="15"/>
        <v>277.55614681406081</v>
      </c>
    </row>
    <row r="24" spans="1:13" x14ac:dyDescent="0.25">
      <c r="A24" s="20" t="s">
        <v>13</v>
      </c>
      <c r="B24" s="32" t="s">
        <v>84</v>
      </c>
      <c r="C24" s="22"/>
      <c r="D24" s="35"/>
      <c r="E24" s="35"/>
      <c r="F24" s="24" t="s">
        <v>8</v>
      </c>
      <c r="G24" s="24" t="s">
        <v>8</v>
      </c>
      <c r="H24" s="35"/>
      <c r="I24" s="22"/>
      <c r="J24" s="19">
        <f t="shared" si="3"/>
        <v>0</v>
      </c>
      <c r="K24" s="19"/>
      <c r="L24" s="19">
        <f t="shared" si="14"/>
        <v>0</v>
      </c>
      <c r="M24" s="19" t="e">
        <f t="shared" si="15"/>
        <v>#DIV/0!</v>
      </c>
    </row>
    <row r="25" spans="1:13" x14ac:dyDescent="0.25">
      <c r="A25" s="20" t="s">
        <v>39</v>
      </c>
      <c r="B25" s="32" t="s">
        <v>85</v>
      </c>
      <c r="C25" s="22"/>
      <c r="D25" s="35"/>
      <c r="E25" s="35"/>
      <c r="F25" s="24" t="s">
        <v>8</v>
      </c>
      <c r="G25" s="24" t="s">
        <v>8</v>
      </c>
      <c r="H25" s="35"/>
      <c r="I25" s="22"/>
      <c r="J25" s="19">
        <f t="shared" si="3"/>
        <v>0</v>
      </c>
      <c r="K25" s="19"/>
      <c r="L25" s="19">
        <f t="shared" si="14"/>
        <v>0</v>
      </c>
      <c r="M25" s="19" t="e">
        <f t="shared" si="15"/>
        <v>#DIV/0!</v>
      </c>
    </row>
    <row r="26" spans="1:13" s="38" customFormat="1" ht="21.75" x14ac:dyDescent="0.25">
      <c r="A26" s="36" t="s">
        <v>103</v>
      </c>
      <c r="B26" s="26" t="s">
        <v>104</v>
      </c>
      <c r="C26" s="37">
        <f t="shared" ref="C26" si="20">C27+C31+C39+C41</f>
        <v>1549896.6</v>
      </c>
      <c r="D26" s="37">
        <f t="shared" ref="D26:E26" si="21">D27+D31+D39+D41</f>
        <v>1338000</v>
      </c>
      <c r="E26" s="37">
        <f t="shared" si="21"/>
        <v>1335106</v>
      </c>
      <c r="F26" s="19">
        <f t="shared" ref="F26" si="22">E26-D26</f>
        <v>-2894</v>
      </c>
      <c r="G26" s="19">
        <f>E26/D26*100</f>
        <v>99.783707025411061</v>
      </c>
      <c r="H26" s="37">
        <f t="shared" ref="H26:I26" si="23">H27+H31+H39+H41</f>
        <v>1337380.8800000001</v>
      </c>
      <c r="I26" s="37">
        <f t="shared" si="23"/>
        <v>1331077.0899999999</v>
      </c>
      <c r="J26" s="13">
        <f t="shared" si="3"/>
        <v>-6303.7900000002701</v>
      </c>
      <c r="K26" s="13">
        <f t="shared" si="4"/>
        <v>99.528646618605748</v>
      </c>
      <c r="L26" s="13">
        <f t="shared" si="14"/>
        <v>-218819.51000000024</v>
      </c>
      <c r="M26" s="13">
        <f t="shared" si="15"/>
        <v>85.881670428853113</v>
      </c>
    </row>
    <row r="27" spans="1:13" ht="21.75" x14ac:dyDescent="0.25">
      <c r="A27" s="28" t="s">
        <v>40</v>
      </c>
      <c r="B27" s="33" t="s">
        <v>89</v>
      </c>
      <c r="C27" s="19">
        <f>C28+C29+C30</f>
        <v>243445.41</v>
      </c>
      <c r="D27" s="34">
        <v>225000</v>
      </c>
      <c r="E27" s="19">
        <f>E28+E29+E30</f>
        <v>225000</v>
      </c>
      <c r="F27" s="19">
        <f t="shared" ref="F27" si="24">E27-D27</f>
        <v>0</v>
      </c>
      <c r="G27" s="19">
        <f>E27/D27*100</f>
        <v>100</v>
      </c>
      <c r="H27" s="19">
        <f>H28+H29+H30</f>
        <v>225000</v>
      </c>
      <c r="I27" s="19">
        <f>I28+I29+I30</f>
        <v>224418.27</v>
      </c>
      <c r="J27" s="19">
        <f t="shared" si="3"/>
        <v>-581.73000000001048</v>
      </c>
      <c r="K27" s="19">
        <f t="shared" si="4"/>
        <v>99.741453333333325</v>
      </c>
      <c r="L27" s="19">
        <f t="shared" si="14"/>
        <v>-19027.140000000014</v>
      </c>
      <c r="M27" s="19">
        <f t="shared" si="15"/>
        <v>92.184227256533603</v>
      </c>
    </row>
    <row r="28" spans="1:13" x14ac:dyDescent="0.25">
      <c r="A28" s="20" t="s">
        <v>12</v>
      </c>
      <c r="B28" s="32" t="s">
        <v>88</v>
      </c>
      <c r="C28" s="22">
        <v>243445.41</v>
      </c>
      <c r="D28" s="23"/>
      <c r="E28" s="23">
        <v>225000</v>
      </c>
      <c r="F28" s="24" t="s">
        <v>8</v>
      </c>
      <c r="G28" s="24" t="s">
        <v>8</v>
      </c>
      <c r="H28" s="23">
        <v>225000</v>
      </c>
      <c r="I28" s="22">
        <v>224418.27</v>
      </c>
      <c r="J28" s="24">
        <f t="shared" si="3"/>
        <v>-581.73000000001048</v>
      </c>
      <c r="K28" s="19">
        <f t="shared" si="4"/>
        <v>99.741453333333325</v>
      </c>
      <c r="L28" s="19">
        <f t="shared" si="14"/>
        <v>-19027.140000000014</v>
      </c>
      <c r="M28" s="19">
        <f t="shared" si="15"/>
        <v>92.184227256533603</v>
      </c>
    </row>
    <row r="29" spans="1:13" x14ac:dyDescent="0.25">
      <c r="A29" s="20" t="s">
        <v>39</v>
      </c>
      <c r="B29" s="32" t="s">
        <v>90</v>
      </c>
      <c r="C29" s="22"/>
      <c r="D29" s="23"/>
      <c r="E29" s="23"/>
      <c r="F29" s="24" t="s">
        <v>8</v>
      </c>
      <c r="G29" s="24" t="s">
        <v>8</v>
      </c>
      <c r="H29" s="23"/>
      <c r="I29" s="22"/>
      <c r="J29" s="19">
        <f t="shared" si="3"/>
        <v>0</v>
      </c>
      <c r="K29" s="19"/>
      <c r="L29" s="19">
        <f t="shared" si="14"/>
        <v>0</v>
      </c>
      <c r="M29" s="19" t="e">
        <f t="shared" si="15"/>
        <v>#DIV/0!</v>
      </c>
    </row>
    <row r="30" spans="1:13" ht="19.5" x14ac:dyDescent="0.25">
      <c r="A30" s="20" t="s">
        <v>16</v>
      </c>
      <c r="B30" s="32" t="s">
        <v>91</v>
      </c>
      <c r="C30" s="22"/>
      <c r="D30" s="23"/>
      <c r="E30" s="23"/>
      <c r="F30" s="24" t="s">
        <v>8</v>
      </c>
      <c r="G30" s="24" t="s">
        <v>8</v>
      </c>
      <c r="H30" s="23"/>
      <c r="I30" s="22"/>
      <c r="J30" s="19">
        <f t="shared" si="3"/>
        <v>0</v>
      </c>
      <c r="K30" s="19"/>
      <c r="L30" s="19">
        <f t="shared" si="14"/>
        <v>0</v>
      </c>
      <c r="M30" s="19" t="e">
        <f t="shared" si="15"/>
        <v>#DIV/0!</v>
      </c>
    </row>
    <row r="31" spans="1:13" ht="21.75" x14ac:dyDescent="0.25">
      <c r="A31" s="28" t="s">
        <v>41</v>
      </c>
      <c r="B31" s="33" t="s">
        <v>92</v>
      </c>
      <c r="C31" s="19">
        <f>SUM(C32:C38)</f>
        <v>1264696.6000000001</v>
      </c>
      <c r="D31" s="34">
        <v>1022000</v>
      </c>
      <c r="E31" s="34">
        <f>SUM(E32:E38)</f>
        <v>1020106</v>
      </c>
      <c r="F31" s="19">
        <f t="shared" ref="F31" si="25">E31-D31</f>
        <v>-1894</v>
      </c>
      <c r="G31" s="19">
        <f>E31/D31*100</f>
        <v>99.814677103718196</v>
      </c>
      <c r="H31" s="34">
        <f>SUM(H32:H38)</f>
        <v>1021999.6</v>
      </c>
      <c r="I31" s="19">
        <f>SUM(I32:I38)</f>
        <v>1017013.0499999999</v>
      </c>
      <c r="J31" s="19">
        <f t="shared" si="3"/>
        <v>-4986.5500000000466</v>
      </c>
      <c r="K31" s="19">
        <f t="shared" si="4"/>
        <v>99.512079065392982</v>
      </c>
      <c r="L31" s="19">
        <f t="shared" si="14"/>
        <v>-247683.55000000016</v>
      </c>
      <c r="M31" s="19">
        <f t="shared" si="15"/>
        <v>80.415575561759226</v>
      </c>
    </row>
    <row r="32" spans="1:13" x14ac:dyDescent="0.25">
      <c r="A32" s="20" t="s">
        <v>12</v>
      </c>
      <c r="B32" s="32" t="s">
        <v>93</v>
      </c>
      <c r="C32" s="24">
        <v>13000</v>
      </c>
      <c r="D32" s="23"/>
      <c r="E32" s="23">
        <v>17000</v>
      </c>
      <c r="F32" s="24" t="s">
        <v>8</v>
      </c>
      <c r="G32" s="24" t="s">
        <v>8</v>
      </c>
      <c r="H32" s="23">
        <v>17000</v>
      </c>
      <c r="I32" s="24">
        <v>16000</v>
      </c>
      <c r="J32" s="19">
        <f t="shared" si="3"/>
        <v>-1000</v>
      </c>
      <c r="K32" s="19">
        <f t="shared" si="4"/>
        <v>94.117647058823522</v>
      </c>
      <c r="L32" s="19">
        <f t="shared" si="14"/>
        <v>3000</v>
      </c>
      <c r="M32" s="19">
        <f t="shared" si="15"/>
        <v>123.07692307692308</v>
      </c>
    </row>
    <row r="33" spans="1:13" x14ac:dyDescent="0.25">
      <c r="A33" s="20" t="s">
        <v>13</v>
      </c>
      <c r="B33" s="32" t="s">
        <v>94</v>
      </c>
      <c r="C33" s="19">
        <v>73696.600000000006</v>
      </c>
      <c r="D33" s="34"/>
      <c r="E33" s="34">
        <v>74106</v>
      </c>
      <c r="F33" s="24" t="s">
        <v>8</v>
      </c>
      <c r="G33" s="24" t="s">
        <v>8</v>
      </c>
      <c r="H33" s="34">
        <v>76000</v>
      </c>
      <c r="I33" s="19">
        <v>74000</v>
      </c>
      <c r="J33" s="19">
        <f t="shared" si="3"/>
        <v>-2000</v>
      </c>
      <c r="K33" s="19">
        <f t="shared" si="4"/>
        <v>97.368421052631575</v>
      </c>
      <c r="L33" s="19">
        <f t="shared" si="14"/>
        <v>303.39999999999418</v>
      </c>
      <c r="M33" s="19">
        <f t="shared" si="15"/>
        <v>100.41168792047392</v>
      </c>
    </row>
    <row r="34" spans="1:13" x14ac:dyDescent="0.25">
      <c r="A34" s="20" t="s">
        <v>17</v>
      </c>
      <c r="B34" s="32" t="s">
        <v>95</v>
      </c>
      <c r="C34" s="22">
        <v>250000</v>
      </c>
      <c r="D34" s="23"/>
      <c r="E34" s="23">
        <v>168000</v>
      </c>
      <c r="F34" s="24" t="s">
        <v>8</v>
      </c>
      <c r="G34" s="24" t="s">
        <v>8</v>
      </c>
      <c r="H34" s="23">
        <v>168000</v>
      </c>
      <c r="I34" s="22">
        <v>167975.77</v>
      </c>
      <c r="J34" s="19">
        <f t="shared" si="3"/>
        <v>-24.230000000010477</v>
      </c>
      <c r="K34" s="19">
        <f t="shared" si="4"/>
        <v>99.985577380952378</v>
      </c>
      <c r="L34" s="19">
        <f t="shared" si="14"/>
        <v>-82024.23000000001</v>
      </c>
      <c r="M34" s="19">
        <f t="shared" si="15"/>
        <v>67.190308000000002</v>
      </c>
    </row>
    <row r="35" spans="1:13" x14ac:dyDescent="0.25">
      <c r="A35" s="20" t="s">
        <v>42</v>
      </c>
      <c r="B35" s="32" t="s">
        <v>96</v>
      </c>
      <c r="C35" s="22">
        <v>82125.34</v>
      </c>
      <c r="D35" s="23"/>
      <c r="E35" s="23">
        <v>82000</v>
      </c>
      <c r="F35" s="24" t="s">
        <v>8</v>
      </c>
      <c r="G35" s="24" t="s">
        <v>8</v>
      </c>
      <c r="H35" s="23">
        <v>82000</v>
      </c>
      <c r="I35" s="22">
        <v>81664.56</v>
      </c>
      <c r="J35" s="19">
        <f t="shared" si="3"/>
        <v>-335.44000000000233</v>
      </c>
      <c r="K35" s="19">
        <f t="shared" si="4"/>
        <v>99.590926829268284</v>
      </c>
      <c r="L35" s="19">
        <f t="shared" si="14"/>
        <v>-460.77999999999884</v>
      </c>
      <c r="M35" s="19">
        <f t="shared" si="15"/>
        <v>99.438930785552913</v>
      </c>
    </row>
    <row r="36" spans="1:13" x14ac:dyDescent="0.25">
      <c r="A36" s="20" t="s">
        <v>39</v>
      </c>
      <c r="B36" s="32" t="s">
        <v>97</v>
      </c>
      <c r="C36" s="22">
        <v>525874.66</v>
      </c>
      <c r="D36" s="34"/>
      <c r="E36" s="23">
        <v>334000</v>
      </c>
      <c r="F36" s="24" t="s">
        <v>8</v>
      </c>
      <c r="G36" s="24" t="s">
        <v>8</v>
      </c>
      <c r="H36" s="23">
        <v>334000</v>
      </c>
      <c r="I36" s="22">
        <v>333201.14</v>
      </c>
      <c r="J36" s="19">
        <f t="shared" si="3"/>
        <v>-798.85999999998603</v>
      </c>
      <c r="K36" s="19">
        <f t="shared" si="4"/>
        <v>99.760820359281439</v>
      </c>
      <c r="L36" s="19">
        <f t="shared" si="14"/>
        <v>-192673.52000000002</v>
      </c>
      <c r="M36" s="19">
        <f t="shared" si="15"/>
        <v>63.361322639124694</v>
      </c>
    </row>
    <row r="37" spans="1:13" ht="19.5" x14ac:dyDescent="0.25">
      <c r="A37" s="20" t="s">
        <v>16</v>
      </c>
      <c r="B37" s="32" t="s">
        <v>98</v>
      </c>
      <c r="C37" s="22">
        <v>94952</v>
      </c>
      <c r="D37" s="23"/>
      <c r="E37" s="23">
        <v>123000</v>
      </c>
      <c r="F37" s="24" t="s">
        <v>8</v>
      </c>
      <c r="G37" s="24" t="s">
        <v>8</v>
      </c>
      <c r="H37" s="23">
        <v>123000</v>
      </c>
      <c r="I37" s="22">
        <v>122800</v>
      </c>
      <c r="J37" s="19">
        <f t="shared" si="3"/>
        <v>-200</v>
      </c>
      <c r="K37" s="19">
        <f t="shared" si="4"/>
        <v>99.837398373983746</v>
      </c>
      <c r="L37" s="19">
        <f t="shared" si="14"/>
        <v>27848</v>
      </c>
      <c r="M37" s="19">
        <f t="shared" si="15"/>
        <v>129.32850282247873</v>
      </c>
    </row>
    <row r="38" spans="1:13" ht="19.5" x14ac:dyDescent="0.25">
      <c r="A38" s="20" t="s">
        <v>14</v>
      </c>
      <c r="B38" s="32" t="s">
        <v>99</v>
      </c>
      <c r="C38" s="22">
        <v>225048</v>
      </c>
      <c r="D38" s="31"/>
      <c r="E38" s="35">
        <v>222000</v>
      </c>
      <c r="F38" s="24" t="s">
        <v>8</v>
      </c>
      <c r="G38" s="24" t="s">
        <v>8</v>
      </c>
      <c r="H38" s="35">
        <v>221999.6</v>
      </c>
      <c r="I38" s="22">
        <v>221371.58</v>
      </c>
      <c r="J38" s="24">
        <f t="shared" si="3"/>
        <v>-628.02000000001863</v>
      </c>
      <c r="K38" s="19">
        <f t="shared" si="4"/>
        <v>99.717107598392062</v>
      </c>
      <c r="L38" s="19">
        <f t="shared" si="14"/>
        <v>-3676.4200000000128</v>
      </c>
      <c r="M38" s="19">
        <f t="shared" si="15"/>
        <v>98.366384060289363</v>
      </c>
    </row>
    <row r="39" spans="1:13" ht="21.75" x14ac:dyDescent="0.25">
      <c r="A39" s="28" t="s">
        <v>43</v>
      </c>
      <c r="B39" s="33" t="s">
        <v>213</v>
      </c>
      <c r="C39" s="19">
        <f>C40</f>
        <v>998</v>
      </c>
      <c r="D39" s="34">
        <v>16000</v>
      </c>
      <c r="E39" s="19">
        <f>E40</f>
        <v>16000</v>
      </c>
      <c r="F39" s="19">
        <f t="shared" ref="F39:F50" si="26">E39-D39</f>
        <v>0</v>
      </c>
      <c r="G39" s="19">
        <f>E39/D39*100</f>
        <v>100</v>
      </c>
      <c r="H39" s="19">
        <f>H40</f>
        <v>16000</v>
      </c>
      <c r="I39" s="19">
        <f>I40</f>
        <v>15552.58</v>
      </c>
      <c r="J39" s="19">
        <f t="shared" si="3"/>
        <v>-447.42000000000007</v>
      </c>
      <c r="K39" s="19">
        <f t="shared" si="4"/>
        <v>97.203625000000002</v>
      </c>
      <c r="L39" s="19">
        <f t="shared" si="14"/>
        <v>14554.58</v>
      </c>
      <c r="M39" s="19">
        <f t="shared" si="15"/>
        <v>1558.374749498998</v>
      </c>
    </row>
    <row r="40" spans="1:13" x14ac:dyDescent="0.25">
      <c r="A40" s="20" t="s">
        <v>44</v>
      </c>
      <c r="B40" s="32" t="s">
        <v>100</v>
      </c>
      <c r="C40" s="22">
        <v>998</v>
      </c>
      <c r="D40" s="23"/>
      <c r="E40" s="23">
        <v>16000</v>
      </c>
      <c r="F40" s="24" t="s">
        <v>8</v>
      </c>
      <c r="G40" s="24" t="s">
        <v>8</v>
      </c>
      <c r="H40" s="23">
        <v>16000</v>
      </c>
      <c r="I40" s="22">
        <v>15552.58</v>
      </c>
      <c r="J40" s="24">
        <f t="shared" si="3"/>
        <v>-447.42000000000007</v>
      </c>
      <c r="K40" s="19">
        <f t="shared" si="4"/>
        <v>97.203625000000002</v>
      </c>
      <c r="L40" s="19">
        <f t="shared" si="14"/>
        <v>14554.58</v>
      </c>
      <c r="M40" s="19">
        <f t="shared" si="15"/>
        <v>1558.374749498998</v>
      </c>
    </row>
    <row r="41" spans="1:13" ht="21.75" x14ac:dyDescent="0.25">
      <c r="A41" s="28" t="s">
        <v>45</v>
      </c>
      <c r="B41" s="33" t="s">
        <v>101</v>
      </c>
      <c r="C41" s="30">
        <f t="shared" ref="C41" si="27">C42</f>
        <v>40756.589999999997</v>
      </c>
      <c r="D41" s="31">
        <v>75000</v>
      </c>
      <c r="E41" s="30">
        <f>E42</f>
        <v>74000</v>
      </c>
      <c r="F41" s="19">
        <f t="shared" si="26"/>
        <v>-1000</v>
      </c>
      <c r="G41" s="19">
        <f t="shared" ref="G41:G50" si="28">E41/D41*100</f>
        <v>98.666666666666671</v>
      </c>
      <c r="H41" s="30">
        <f>H42</f>
        <v>74381.279999999999</v>
      </c>
      <c r="I41" s="30">
        <f t="shared" ref="I41" si="29">I42</f>
        <v>74093.19</v>
      </c>
      <c r="J41" s="19">
        <f t="shared" si="3"/>
        <v>-288.08999999999651</v>
      </c>
      <c r="K41" s="19">
        <f t="shared" si="4"/>
        <v>99.612684804563727</v>
      </c>
      <c r="L41" s="19">
        <f t="shared" si="14"/>
        <v>33336.600000000006</v>
      </c>
      <c r="M41" s="19">
        <f t="shared" si="15"/>
        <v>181.79437975551932</v>
      </c>
    </row>
    <row r="42" spans="1:13" x14ac:dyDescent="0.25">
      <c r="A42" s="20" t="s">
        <v>44</v>
      </c>
      <c r="B42" s="32" t="s">
        <v>102</v>
      </c>
      <c r="C42" s="22">
        <v>40756.589999999997</v>
      </c>
      <c r="D42" s="35"/>
      <c r="E42" s="35">
        <v>74000</v>
      </c>
      <c r="F42" s="24" t="s">
        <v>8</v>
      </c>
      <c r="G42" s="24" t="s">
        <v>8</v>
      </c>
      <c r="H42" s="35">
        <v>74381.279999999999</v>
      </c>
      <c r="I42" s="22">
        <v>74093.19</v>
      </c>
      <c r="J42" s="24">
        <f t="shared" si="3"/>
        <v>-288.08999999999651</v>
      </c>
      <c r="K42" s="19">
        <f t="shared" si="4"/>
        <v>99.612684804563727</v>
      </c>
      <c r="L42" s="19">
        <f t="shared" si="14"/>
        <v>33336.600000000006</v>
      </c>
      <c r="M42" s="19">
        <f t="shared" si="15"/>
        <v>181.79437975551932</v>
      </c>
    </row>
    <row r="43" spans="1:13" s="38" customFormat="1" ht="32.25" customHeight="1" x14ac:dyDescent="0.25">
      <c r="A43" s="36" t="s">
        <v>106</v>
      </c>
      <c r="B43" s="26" t="s">
        <v>105</v>
      </c>
      <c r="C43" s="37">
        <f t="shared" ref="C43" si="30">C44+C47+C50</f>
        <v>393100</v>
      </c>
      <c r="D43" s="37">
        <f>D44+D47+D50</f>
        <v>139200</v>
      </c>
      <c r="E43" s="37">
        <f t="shared" ref="E43" si="31">E44+E47+E50</f>
        <v>149200</v>
      </c>
      <c r="F43" s="13">
        <f t="shared" ref="F43" si="32">E43-D43</f>
        <v>10000</v>
      </c>
      <c r="G43" s="13">
        <f t="shared" ref="G43" si="33">E43/D43*100</f>
        <v>107.18390804597702</v>
      </c>
      <c r="H43" s="37">
        <f t="shared" ref="H43:I43" si="34">H44+H47+H50</f>
        <v>149200</v>
      </c>
      <c r="I43" s="37">
        <f t="shared" si="34"/>
        <v>139200</v>
      </c>
      <c r="J43" s="25">
        <f t="shared" si="3"/>
        <v>-10000</v>
      </c>
      <c r="K43" s="13">
        <f t="shared" si="4"/>
        <v>93.297587131367294</v>
      </c>
      <c r="L43" s="13">
        <f t="shared" si="14"/>
        <v>-253900</v>
      </c>
      <c r="M43" s="13">
        <f t="shared" si="15"/>
        <v>35.410836937166117</v>
      </c>
    </row>
    <row r="44" spans="1:13" s="39" customFormat="1" ht="74.25" x14ac:dyDescent="0.25">
      <c r="A44" s="28" t="s">
        <v>46</v>
      </c>
      <c r="B44" s="33" t="s">
        <v>107</v>
      </c>
      <c r="C44" s="19">
        <f>C45</f>
        <v>131400</v>
      </c>
      <c r="D44" s="19">
        <f>D45</f>
        <v>0</v>
      </c>
      <c r="E44" s="19">
        <f>E45</f>
        <v>0</v>
      </c>
      <c r="F44" s="19">
        <f t="shared" si="26"/>
        <v>0</v>
      </c>
      <c r="G44" s="19" t="e">
        <f t="shared" si="28"/>
        <v>#DIV/0!</v>
      </c>
      <c r="H44" s="19">
        <f>H45</f>
        <v>0</v>
      </c>
      <c r="I44" s="19">
        <f>I45</f>
        <v>0</v>
      </c>
      <c r="J44" s="19">
        <f t="shared" si="3"/>
        <v>0</v>
      </c>
      <c r="K44" s="19" t="e">
        <f t="shared" si="4"/>
        <v>#DIV/0!</v>
      </c>
      <c r="L44" s="19">
        <f t="shared" si="14"/>
        <v>-131400</v>
      </c>
      <c r="M44" s="19">
        <f t="shared" si="15"/>
        <v>0</v>
      </c>
    </row>
    <row r="45" spans="1:13" s="39" customFormat="1" x14ac:dyDescent="0.25">
      <c r="A45" s="28" t="s">
        <v>29</v>
      </c>
      <c r="B45" s="33" t="s">
        <v>108</v>
      </c>
      <c r="C45" s="19">
        <f t="shared" ref="C45" si="35">C46</f>
        <v>131400</v>
      </c>
      <c r="D45" s="34">
        <v>0</v>
      </c>
      <c r="E45" s="19">
        <f t="shared" ref="E45" si="36">E46</f>
        <v>0</v>
      </c>
      <c r="F45" s="19">
        <f t="shared" si="26"/>
        <v>0</v>
      </c>
      <c r="G45" s="19" t="e">
        <f t="shared" si="28"/>
        <v>#DIV/0!</v>
      </c>
      <c r="H45" s="19">
        <f t="shared" ref="H45:I45" si="37">H46</f>
        <v>0</v>
      </c>
      <c r="I45" s="19">
        <f t="shared" si="37"/>
        <v>0</v>
      </c>
      <c r="J45" s="19">
        <f t="shared" si="3"/>
        <v>0</v>
      </c>
      <c r="K45" s="19" t="e">
        <f t="shared" si="4"/>
        <v>#DIV/0!</v>
      </c>
      <c r="L45" s="19">
        <f t="shared" si="14"/>
        <v>-131400</v>
      </c>
      <c r="M45" s="19">
        <f t="shared" si="15"/>
        <v>0</v>
      </c>
    </row>
    <row r="46" spans="1:13" s="40" customFormat="1" x14ac:dyDescent="0.25">
      <c r="A46" s="20" t="s">
        <v>214</v>
      </c>
      <c r="B46" s="32" t="s">
        <v>215</v>
      </c>
      <c r="C46" s="24">
        <v>131400</v>
      </c>
      <c r="D46" s="23"/>
      <c r="E46" s="24">
        <v>0</v>
      </c>
      <c r="F46" s="24" t="s">
        <v>8</v>
      </c>
      <c r="G46" s="24" t="s">
        <v>8</v>
      </c>
      <c r="H46" s="24">
        <v>0</v>
      </c>
      <c r="I46" s="24">
        <v>0</v>
      </c>
      <c r="J46" s="24"/>
      <c r="K46" s="24"/>
      <c r="L46" s="19">
        <f t="shared" si="14"/>
        <v>-131400</v>
      </c>
      <c r="M46" s="19">
        <f t="shared" si="15"/>
        <v>0</v>
      </c>
    </row>
    <row r="47" spans="1:13" s="39" customFormat="1" ht="74.25" x14ac:dyDescent="0.25">
      <c r="A47" s="28" t="s">
        <v>47</v>
      </c>
      <c r="B47" s="33" t="s">
        <v>109</v>
      </c>
      <c r="C47" s="19">
        <f>C48</f>
        <v>130600</v>
      </c>
      <c r="D47" s="34">
        <f>D48</f>
        <v>0</v>
      </c>
      <c r="E47" s="34">
        <f>E48</f>
        <v>0</v>
      </c>
      <c r="F47" s="19">
        <f t="shared" si="26"/>
        <v>0</v>
      </c>
      <c r="G47" s="19" t="e">
        <f t="shared" si="28"/>
        <v>#DIV/0!</v>
      </c>
      <c r="H47" s="34">
        <f>H48</f>
        <v>0</v>
      </c>
      <c r="I47" s="19">
        <f>I48</f>
        <v>0</v>
      </c>
      <c r="J47" s="19">
        <f t="shared" si="3"/>
        <v>0</v>
      </c>
      <c r="K47" s="19" t="e">
        <f t="shared" si="4"/>
        <v>#DIV/0!</v>
      </c>
      <c r="L47" s="19">
        <f t="shared" si="14"/>
        <v>-130600</v>
      </c>
      <c r="M47" s="19">
        <f t="shared" si="15"/>
        <v>0</v>
      </c>
    </row>
    <row r="48" spans="1:13" s="39" customFormat="1" x14ac:dyDescent="0.25">
      <c r="A48" s="28" t="s">
        <v>29</v>
      </c>
      <c r="B48" s="33" t="s">
        <v>110</v>
      </c>
      <c r="C48" s="19">
        <f t="shared" ref="C48" si="38">C49</f>
        <v>130600</v>
      </c>
      <c r="D48" s="34">
        <v>0</v>
      </c>
      <c r="E48" s="19">
        <f t="shared" ref="E48" si="39">E49</f>
        <v>0</v>
      </c>
      <c r="F48" s="19">
        <f t="shared" si="26"/>
        <v>0</v>
      </c>
      <c r="G48" s="19" t="e">
        <f t="shared" si="28"/>
        <v>#DIV/0!</v>
      </c>
      <c r="H48" s="19">
        <f t="shared" ref="H48:I48" si="40">H49</f>
        <v>0</v>
      </c>
      <c r="I48" s="19">
        <f t="shared" si="40"/>
        <v>0</v>
      </c>
      <c r="J48" s="19">
        <f t="shared" si="3"/>
        <v>0</v>
      </c>
      <c r="K48" s="19" t="e">
        <f t="shared" si="4"/>
        <v>#DIV/0!</v>
      </c>
      <c r="L48" s="19">
        <f t="shared" si="14"/>
        <v>-130600</v>
      </c>
      <c r="M48" s="19">
        <f t="shared" si="15"/>
        <v>0</v>
      </c>
    </row>
    <row r="49" spans="1:13" s="40" customFormat="1" x14ac:dyDescent="0.25">
      <c r="A49" s="20" t="s">
        <v>214</v>
      </c>
      <c r="B49" s="32" t="s">
        <v>216</v>
      </c>
      <c r="C49" s="24">
        <v>130600</v>
      </c>
      <c r="D49" s="23"/>
      <c r="E49" s="24">
        <v>0</v>
      </c>
      <c r="F49" s="24" t="s">
        <v>8</v>
      </c>
      <c r="G49" s="24" t="s">
        <v>8</v>
      </c>
      <c r="H49" s="24">
        <v>0</v>
      </c>
      <c r="I49" s="24">
        <v>0</v>
      </c>
      <c r="J49" s="24"/>
      <c r="K49" s="24"/>
      <c r="L49" s="19">
        <f t="shared" si="14"/>
        <v>-130600</v>
      </c>
      <c r="M49" s="19">
        <f t="shared" si="15"/>
        <v>0</v>
      </c>
    </row>
    <row r="50" spans="1:13" s="39" customFormat="1" ht="116.25" x14ac:dyDescent="0.25">
      <c r="A50" s="28" t="s">
        <v>48</v>
      </c>
      <c r="B50" s="33" t="s">
        <v>111</v>
      </c>
      <c r="C50" s="34">
        <f t="shared" ref="C50:C51" si="41">C51</f>
        <v>131100</v>
      </c>
      <c r="D50" s="34">
        <f>D51</f>
        <v>139200</v>
      </c>
      <c r="E50" s="34">
        <f t="shared" ref="E50:E51" si="42">E51</f>
        <v>149200</v>
      </c>
      <c r="F50" s="19">
        <f t="shared" si="26"/>
        <v>10000</v>
      </c>
      <c r="G50" s="19">
        <f t="shared" si="28"/>
        <v>107.18390804597702</v>
      </c>
      <c r="H50" s="34">
        <f t="shared" ref="H50:I51" si="43">H51</f>
        <v>149200</v>
      </c>
      <c r="I50" s="34">
        <f t="shared" si="43"/>
        <v>139200</v>
      </c>
      <c r="J50" s="19">
        <f t="shared" si="3"/>
        <v>-10000</v>
      </c>
      <c r="K50" s="19">
        <f t="shared" si="4"/>
        <v>93.297587131367294</v>
      </c>
      <c r="L50" s="19">
        <f t="shared" si="14"/>
        <v>8100</v>
      </c>
      <c r="M50" s="19">
        <f t="shared" si="15"/>
        <v>106.17848970251715</v>
      </c>
    </row>
    <row r="51" spans="1:13" s="39" customFormat="1" x14ac:dyDescent="0.25">
      <c r="A51" s="28" t="s">
        <v>29</v>
      </c>
      <c r="B51" s="33" t="s">
        <v>112</v>
      </c>
      <c r="C51" s="19">
        <f t="shared" si="41"/>
        <v>131100</v>
      </c>
      <c r="D51" s="19">
        <v>139200</v>
      </c>
      <c r="E51" s="19">
        <f t="shared" si="42"/>
        <v>149200</v>
      </c>
      <c r="F51" s="19">
        <f t="shared" ref="F51" si="44">E51-D51</f>
        <v>10000</v>
      </c>
      <c r="G51" s="19">
        <f t="shared" ref="G51" si="45">E51/D51*100</f>
        <v>107.18390804597702</v>
      </c>
      <c r="H51" s="19">
        <f t="shared" si="43"/>
        <v>149200</v>
      </c>
      <c r="I51" s="19">
        <f t="shared" si="43"/>
        <v>139200</v>
      </c>
      <c r="J51" s="19">
        <f t="shared" si="3"/>
        <v>-10000</v>
      </c>
      <c r="K51" s="19">
        <f t="shared" si="4"/>
        <v>93.297587131367294</v>
      </c>
      <c r="L51" s="19">
        <f t="shared" si="14"/>
        <v>8100</v>
      </c>
      <c r="M51" s="19">
        <f t="shared" si="15"/>
        <v>106.17848970251715</v>
      </c>
    </row>
    <row r="52" spans="1:13" s="40" customFormat="1" x14ac:dyDescent="0.25">
      <c r="A52" s="20" t="s">
        <v>214</v>
      </c>
      <c r="B52" s="32" t="s">
        <v>218</v>
      </c>
      <c r="C52" s="24">
        <v>131100</v>
      </c>
      <c r="D52" s="24"/>
      <c r="E52" s="24">
        <v>149200</v>
      </c>
      <c r="F52" s="24" t="s">
        <v>8</v>
      </c>
      <c r="G52" s="24" t="s">
        <v>8</v>
      </c>
      <c r="H52" s="24">
        <v>149200</v>
      </c>
      <c r="I52" s="24">
        <v>139200</v>
      </c>
      <c r="J52" s="24"/>
      <c r="K52" s="24"/>
      <c r="L52" s="19">
        <f t="shared" si="14"/>
        <v>8100</v>
      </c>
      <c r="M52" s="19">
        <f t="shared" si="15"/>
        <v>106.17848970251715</v>
      </c>
    </row>
    <row r="53" spans="1:13" s="41" customFormat="1" ht="74.25" x14ac:dyDescent="0.25">
      <c r="A53" s="36" t="s">
        <v>258</v>
      </c>
      <c r="B53" s="26" t="s">
        <v>113</v>
      </c>
      <c r="C53" s="13">
        <f t="shared" ref="C53:C54" si="46">C54</f>
        <v>2200</v>
      </c>
      <c r="D53" s="13">
        <f>D54</f>
        <v>2200</v>
      </c>
      <c r="E53" s="13">
        <f t="shared" ref="E53:E54" si="47">E54</f>
        <v>2200</v>
      </c>
      <c r="F53" s="13">
        <f t="shared" ref="F53:F54" si="48">E53-D53</f>
        <v>0</v>
      </c>
      <c r="G53" s="13">
        <f t="shared" ref="G53:G54" si="49">E53/D53*100</f>
        <v>100</v>
      </c>
      <c r="H53" s="13">
        <f t="shared" ref="H53:I54" si="50">H54</f>
        <v>2200</v>
      </c>
      <c r="I53" s="13">
        <f t="shared" si="50"/>
        <v>2200</v>
      </c>
      <c r="J53" s="13"/>
      <c r="K53" s="13"/>
      <c r="L53" s="13">
        <f t="shared" si="14"/>
        <v>0</v>
      </c>
      <c r="M53" s="13">
        <f t="shared" si="15"/>
        <v>100</v>
      </c>
    </row>
    <row r="54" spans="1:13" s="39" customFormat="1" ht="21.75" x14ac:dyDescent="0.25">
      <c r="A54" s="28" t="s">
        <v>41</v>
      </c>
      <c r="B54" s="33" t="s">
        <v>114</v>
      </c>
      <c r="C54" s="19">
        <f t="shared" si="46"/>
        <v>2200</v>
      </c>
      <c r="D54" s="19">
        <v>2200</v>
      </c>
      <c r="E54" s="19">
        <f t="shared" si="47"/>
        <v>2200</v>
      </c>
      <c r="F54" s="19">
        <f t="shared" si="48"/>
        <v>0</v>
      </c>
      <c r="G54" s="19">
        <f t="shared" si="49"/>
        <v>100</v>
      </c>
      <c r="H54" s="19">
        <f t="shared" si="50"/>
        <v>2200</v>
      </c>
      <c r="I54" s="19">
        <f t="shared" si="50"/>
        <v>2200</v>
      </c>
      <c r="J54" s="19"/>
      <c r="K54" s="19"/>
      <c r="L54" s="19">
        <f t="shared" si="14"/>
        <v>0</v>
      </c>
      <c r="M54" s="19">
        <f t="shared" si="15"/>
        <v>100</v>
      </c>
    </row>
    <row r="55" spans="1:13" s="40" customFormat="1" ht="19.5" x14ac:dyDescent="0.25">
      <c r="A55" s="20" t="s">
        <v>14</v>
      </c>
      <c r="B55" s="32" t="s">
        <v>217</v>
      </c>
      <c r="C55" s="24">
        <v>2200</v>
      </c>
      <c r="D55" s="24"/>
      <c r="E55" s="24">
        <v>2200</v>
      </c>
      <c r="F55" s="24" t="s">
        <v>8</v>
      </c>
      <c r="G55" s="24" t="s">
        <v>8</v>
      </c>
      <c r="H55" s="24">
        <v>2200</v>
      </c>
      <c r="I55" s="24">
        <v>2200</v>
      </c>
      <c r="J55" s="24"/>
      <c r="K55" s="24"/>
      <c r="L55" s="19">
        <f t="shared" si="14"/>
        <v>0</v>
      </c>
      <c r="M55" s="19">
        <f t="shared" si="15"/>
        <v>100</v>
      </c>
    </row>
    <row r="56" spans="1:13" s="44" customFormat="1" ht="21.75" x14ac:dyDescent="0.2">
      <c r="A56" s="42" t="s">
        <v>259</v>
      </c>
      <c r="B56" s="26" t="s">
        <v>260</v>
      </c>
      <c r="C56" s="43"/>
      <c r="D56" s="43"/>
      <c r="E56" s="43"/>
      <c r="F56" s="43"/>
      <c r="G56" s="43"/>
      <c r="H56" s="43"/>
      <c r="I56" s="43"/>
      <c r="J56" s="43"/>
      <c r="K56" s="43"/>
      <c r="L56" s="19">
        <f t="shared" si="14"/>
        <v>0</v>
      </c>
      <c r="M56" s="19" t="e">
        <f t="shared" si="15"/>
        <v>#DIV/0!</v>
      </c>
    </row>
    <row r="57" spans="1:13" x14ac:dyDescent="0.25">
      <c r="A57" s="36" t="s">
        <v>49</v>
      </c>
      <c r="B57" s="26" t="s">
        <v>60</v>
      </c>
      <c r="C57" s="27">
        <f t="shared" ref="C57:C58" si="51">C58</f>
        <v>982167.98</v>
      </c>
      <c r="D57" s="27">
        <f>D58</f>
        <v>1000060.6400000001</v>
      </c>
      <c r="E57" s="27">
        <f t="shared" ref="E57:E58" si="52">E58</f>
        <v>1000060.64</v>
      </c>
      <c r="F57" s="13">
        <f>E57-D57</f>
        <v>0</v>
      </c>
      <c r="G57" s="13">
        <f>E57/D57*100</f>
        <v>99.999999999999986</v>
      </c>
      <c r="H57" s="27">
        <f t="shared" ref="H57:I58" si="53">H58</f>
        <v>1000060.64</v>
      </c>
      <c r="I57" s="27">
        <f t="shared" si="53"/>
        <v>999396.15</v>
      </c>
      <c r="J57" s="13">
        <f t="shared" si="3"/>
        <v>-664.48999999999069</v>
      </c>
      <c r="K57" s="13">
        <f t="shared" si="4"/>
        <v>99.933555029223029</v>
      </c>
      <c r="L57" s="13">
        <f t="shared" si="14"/>
        <v>17228.170000000042</v>
      </c>
      <c r="M57" s="13">
        <f t="shared" si="15"/>
        <v>101.75409607631478</v>
      </c>
    </row>
    <row r="58" spans="1:13" x14ac:dyDescent="0.25">
      <c r="A58" s="36" t="s">
        <v>115</v>
      </c>
      <c r="B58" s="26" t="s">
        <v>116</v>
      </c>
      <c r="C58" s="27">
        <f t="shared" si="51"/>
        <v>982167.98</v>
      </c>
      <c r="D58" s="27">
        <f>D59</f>
        <v>1000060.6400000001</v>
      </c>
      <c r="E58" s="27">
        <f t="shared" si="52"/>
        <v>1000060.64</v>
      </c>
      <c r="F58" s="13">
        <f t="shared" ref="F58:F59" si="54">E58-D58</f>
        <v>0</v>
      </c>
      <c r="G58" s="13">
        <f t="shared" ref="G58:G59" si="55">E58/D58*100</f>
        <v>99.999999999999986</v>
      </c>
      <c r="H58" s="27">
        <f t="shared" si="53"/>
        <v>1000060.64</v>
      </c>
      <c r="I58" s="27">
        <f t="shared" si="53"/>
        <v>999396.15</v>
      </c>
      <c r="J58" s="13">
        <f t="shared" si="3"/>
        <v>-664.48999999999069</v>
      </c>
      <c r="K58" s="13">
        <f t="shared" si="4"/>
        <v>99.933555029223029</v>
      </c>
      <c r="L58" s="13">
        <f t="shared" si="14"/>
        <v>17228.170000000042</v>
      </c>
      <c r="M58" s="13">
        <f t="shared" si="15"/>
        <v>101.75409607631478</v>
      </c>
    </row>
    <row r="59" spans="1:13" ht="21.75" x14ac:dyDescent="0.25">
      <c r="A59" s="36" t="s">
        <v>117</v>
      </c>
      <c r="B59" s="26" t="s">
        <v>118</v>
      </c>
      <c r="C59" s="27">
        <f t="shared" ref="C59" si="56">C60+C64</f>
        <v>982167.98</v>
      </c>
      <c r="D59" s="27">
        <f>D60+D64+D68+D73+D74</f>
        <v>1000060.6400000001</v>
      </c>
      <c r="E59" s="27">
        <f>E60+E64+E68+E73+E74</f>
        <v>1000060.64</v>
      </c>
      <c r="F59" s="13">
        <f t="shared" si="54"/>
        <v>0</v>
      </c>
      <c r="G59" s="13">
        <f t="shared" si="55"/>
        <v>99.999999999999986</v>
      </c>
      <c r="H59" s="27">
        <f>H60+H64+H68+H73+H74</f>
        <v>1000060.64</v>
      </c>
      <c r="I59" s="27">
        <f>I60+I64+I68+I73+I74</f>
        <v>999396.15</v>
      </c>
      <c r="J59" s="13">
        <f t="shared" si="3"/>
        <v>-664.48999999999069</v>
      </c>
      <c r="K59" s="13">
        <f t="shared" si="4"/>
        <v>99.933555029223029</v>
      </c>
      <c r="L59" s="13">
        <f t="shared" si="14"/>
        <v>17228.170000000042</v>
      </c>
      <c r="M59" s="13">
        <f t="shared" si="15"/>
        <v>101.75409607631478</v>
      </c>
    </row>
    <row r="60" spans="1:13" s="39" customFormat="1" ht="42.75" x14ac:dyDescent="0.25">
      <c r="A60" s="28" t="s">
        <v>50</v>
      </c>
      <c r="B60" s="33" t="s">
        <v>119</v>
      </c>
      <c r="C60" s="30">
        <f t="shared" ref="C60:C61" si="57">C61</f>
        <v>199513.62</v>
      </c>
      <c r="D60" s="30">
        <f t="shared" ref="D60:E60" si="58">D61</f>
        <v>180000</v>
      </c>
      <c r="E60" s="30">
        <f t="shared" si="58"/>
        <v>180000</v>
      </c>
      <c r="F60" s="19">
        <f t="shared" ref="F60:F61" si="59">E60-D60</f>
        <v>0</v>
      </c>
      <c r="G60" s="19">
        <f t="shared" ref="G60:G61" si="60">E60/D60*100</f>
        <v>100</v>
      </c>
      <c r="H60" s="30">
        <f t="shared" ref="H60:I60" si="61">H61</f>
        <v>180000</v>
      </c>
      <c r="I60" s="30">
        <f t="shared" si="61"/>
        <v>179955.33000000002</v>
      </c>
      <c r="J60" s="19">
        <f t="shared" si="3"/>
        <v>-44.669999999983702</v>
      </c>
      <c r="K60" s="19">
        <f t="shared" si="4"/>
        <v>99.975183333333334</v>
      </c>
      <c r="L60" s="19">
        <f t="shared" si="14"/>
        <v>-19558.289999999979</v>
      </c>
      <c r="M60" s="19">
        <f t="shared" si="15"/>
        <v>90.197015121072937</v>
      </c>
    </row>
    <row r="61" spans="1:13" s="39" customFormat="1" ht="21.75" x14ac:dyDescent="0.25">
      <c r="A61" s="28" t="s">
        <v>41</v>
      </c>
      <c r="B61" s="33" t="s">
        <v>120</v>
      </c>
      <c r="C61" s="30">
        <f t="shared" si="57"/>
        <v>199513.62</v>
      </c>
      <c r="D61" s="30">
        <v>180000</v>
      </c>
      <c r="E61" s="30">
        <f>E62+E63</f>
        <v>180000</v>
      </c>
      <c r="F61" s="19">
        <f t="shared" si="59"/>
        <v>0</v>
      </c>
      <c r="G61" s="19">
        <f t="shared" si="60"/>
        <v>100</v>
      </c>
      <c r="H61" s="30">
        <f>H62+H63</f>
        <v>180000</v>
      </c>
      <c r="I61" s="30">
        <f>I62+I63</f>
        <v>179955.33000000002</v>
      </c>
      <c r="J61" s="19">
        <f t="shared" si="3"/>
        <v>-44.669999999983702</v>
      </c>
      <c r="K61" s="19">
        <f t="shared" si="4"/>
        <v>99.975183333333334</v>
      </c>
      <c r="L61" s="19">
        <f t="shared" si="14"/>
        <v>-19558.289999999979</v>
      </c>
      <c r="M61" s="19">
        <f t="shared" si="15"/>
        <v>90.197015121072937</v>
      </c>
    </row>
    <row r="62" spans="1:13" s="40" customFormat="1" x14ac:dyDescent="0.25">
      <c r="A62" s="20" t="s">
        <v>39</v>
      </c>
      <c r="B62" s="32" t="s">
        <v>219</v>
      </c>
      <c r="C62" s="22">
        <v>199513.62</v>
      </c>
      <c r="D62" s="22"/>
      <c r="E62" s="22">
        <v>130000</v>
      </c>
      <c r="F62" s="19" t="s">
        <v>8</v>
      </c>
      <c r="G62" s="19" t="s">
        <v>8</v>
      </c>
      <c r="H62" s="22">
        <v>130000</v>
      </c>
      <c r="I62" s="22">
        <v>129955.33</v>
      </c>
      <c r="J62" s="19">
        <f t="shared" si="3"/>
        <v>-44.669999999998254</v>
      </c>
      <c r="K62" s="19">
        <f t="shared" si="4"/>
        <v>99.965638461538461</v>
      </c>
      <c r="L62" s="19">
        <f t="shared" si="14"/>
        <v>-69558.289999999994</v>
      </c>
      <c r="M62" s="19">
        <f t="shared" si="15"/>
        <v>65.136069407191357</v>
      </c>
    </row>
    <row r="63" spans="1:13" s="40" customFormat="1" x14ac:dyDescent="0.25">
      <c r="A63" s="20"/>
      <c r="B63" s="55" t="s">
        <v>343</v>
      </c>
      <c r="C63" s="22"/>
      <c r="D63" s="22"/>
      <c r="E63" s="22">
        <v>50000</v>
      </c>
      <c r="F63" s="19"/>
      <c r="G63" s="19"/>
      <c r="H63" s="22">
        <v>50000</v>
      </c>
      <c r="I63" s="22">
        <v>50000</v>
      </c>
      <c r="J63" s="19"/>
      <c r="K63" s="19"/>
      <c r="L63" s="19">
        <f t="shared" si="14"/>
        <v>50000</v>
      </c>
      <c r="M63" s="19" t="e">
        <f t="shared" si="15"/>
        <v>#DIV/0!</v>
      </c>
    </row>
    <row r="64" spans="1:13" s="39" customFormat="1" ht="21.75" x14ac:dyDescent="0.25">
      <c r="A64" s="28" t="s">
        <v>121</v>
      </c>
      <c r="B64" s="33" t="s">
        <v>122</v>
      </c>
      <c r="C64" s="31">
        <f t="shared" ref="C64" si="62">C65</f>
        <v>782654.36</v>
      </c>
      <c r="D64" s="31">
        <f>D65</f>
        <v>443000</v>
      </c>
      <c r="E64" s="31">
        <f t="shared" ref="E64" si="63">E65</f>
        <v>443000</v>
      </c>
      <c r="F64" s="19">
        <f t="shared" ref="F64:F65" si="64">E64-D64</f>
        <v>0</v>
      </c>
      <c r="G64" s="19">
        <f t="shared" ref="G64:G65" si="65">E64/D64*100</f>
        <v>100</v>
      </c>
      <c r="H64" s="31">
        <f t="shared" ref="H64:I64" si="66">H65</f>
        <v>443000</v>
      </c>
      <c r="I64" s="31">
        <f t="shared" si="66"/>
        <v>442380.18</v>
      </c>
      <c r="J64" s="19">
        <f t="shared" si="3"/>
        <v>-619.82000000000698</v>
      </c>
      <c r="K64" s="19">
        <f t="shared" si="4"/>
        <v>99.860085778781041</v>
      </c>
      <c r="L64" s="19">
        <f t="shared" si="14"/>
        <v>-340274.18</v>
      </c>
      <c r="M64" s="19">
        <f t="shared" si="15"/>
        <v>56.523058275686346</v>
      </c>
    </row>
    <row r="65" spans="1:13" s="39" customFormat="1" ht="21.75" x14ac:dyDescent="0.25">
      <c r="A65" s="28" t="s">
        <v>41</v>
      </c>
      <c r="B65" s="33" t="s">
        <v>123</v>
      </c>
      <c r="C65" s="31">
        <f t="shared" ref="C65" si="67">C66+C67</f>
        <v>782654.36</v>
      </c>
      <c r="D65" s="31">
        <v>443000</v>
      </c>
      <c r="E65" s="31">
        <f t="shared" ref="E65" si="68">E66+E67</f>
        <v>443000</v>
      </c>
      <c r="F65" s="19">
        <f t="shared" si="64"/>
        <v>0</v>
      </c>
      <c r="G65" s="19">
        <f t="shared" si="65"/>
        <v>100</v>
      </c>
      <c r="H65" s="31">
        <f t="shared" ref="H65:I65" si="69">H66+H67</f>
        <v>443000</v>
      </c>
      <c r="I65" s="31">
        <f t="shared" si="69"/>
        <v>442380.18</v>
      </c>
      <c r="J65" s="19">
        <f t="shared" si="3"/>
        <v>-619.82000000000698</v>
      </c>
      <c r="K65" s="19">
        <f t="shared" si="4"/>
        <v>99.860085778781041</v>
      </c>
      <c r="L65" s="19">
        <f t="shared" si="14"/>
        <v>-340274.18</v>
      </c>
      <c r="M65" s="19">
        <f t="shared" si="15"/>
        <v>56.523058275686346</v>
      </c>
    </row>
    <row r="66" spans="1:13" s="40" customFormat="1" x14ac:dyDescent="0.25">
      <c r="A66" s="20" t="s">
        <v>39</v>
      </c>
      <c r="B66" s="32" t="s">
        <v>220</v>
      </c>
      <c r="C66" s="22">
        <v>136073</v>
      </c>
      <c r="D66" s="35"/>
      <c r="E66" s="35">
        <v>0</v>
      </c>
      <c r="F66" s="19" t="s">
        <v>8</v>
      </c>
      <c r="G66" s="19" t="s">
        <v>8</v>
      </c>
      <c r="H66" s="35">
        <v>0</v>
      </c>
      <c r="I66" s="22">
        <v>0</v>
      </c>
      <c r="J66" s="19">
        <f t="shared" ref="J66:J77" si="70">I66-H66</f>
        <v>0</v>
      </c>
      <c r="K66" s="19" t="e">
        <f t="shared" ref="K66:K77" si="71">I66/H66*100</f>
        <v>#DIV/0!</v>
      </c>
      <c r="L66" s="19">
        <f t="shared" si="14"/>
        <v>-136073</v>
      </c>
      <c r="M66" s="19">
        <f t="shared" si="15"/>
        <v>0</v>
      </c>
    </row>
    <row r="67" spans="1:13" s="40" customFormat="1" x14ac:dyDescent="0.25">
      <c r="A67" s="20" t="s">
        <v>265</v>
      </c>
      <c r="B67" s="32" t="s">
        <v>221</v>
      </c>
      <c r="C67" s="22">
        <v>646581.36</v>
      </c>
      <c r="D67" s="35"/>
      <c r="E67" s="35">
        <v>443000</v>
      </c>
      <c r="F67" s="19" t="s">
        <v>8</v>
      </c>
      <c r="G67" s="19" t="s">
        <v>8</v>
      </c>
      <c r="H67" s="35">
        <v>443000</v>
      </c>
      <c r="I67" s="22">
        <v>442380.18</v>
      </c>
      <c r="J67" s="19">
        <f t="shared" si="70"/>
        <v>-619.82000000000698</v>
      </c>
      <c r="K67" s="19">
        <f t="shared" si="71"/>
        <v>99.860085778781041</v>
      </c>
      <c r="L67" s="19">
        <f t="shared" si="14"/>
        <v>-204201.18</v>
      </c>
      <c r="M67" s="19">
        <f t="shared" si="15"/>
        <v>68.418331762610663</v>
      </c>
    </row>
    <row r="68" spans="1:13" s="40" customFormat="1" ht="43.5" customHeight="1" x14ac:dyDescent="0.25">
      <c r="A68" s="36" t="s">
        <v>266</v>
      </c>
      <c r="B68" s="45" t="s">
        <v>270</v>
      </c>
      <c r="C68" s="27">
        <v>0</v>
      </c>
      <c r="D68" s="37">
        <f>D70</f>
        <v>60072.800000000003</v>
      </c>
      <c r="E68" s="37">
        <f>E69+E70</f>
        <v>60072.800000000003</v>
      </c>
      <c r="F68" s="13">
        <f t="shared" ref="F68:F70" si="72">E68-D68</f>
        <v>0</v>
      </c>
      <c r="G68" s="13">
        <f t="shared" ref="G68:G70" si="73">E68/D68*100</f>
        <v>100</v>
      </c>
      <c r="H68" s="37">
        <f>H69+H70</f>
        <v>60072.800000000003</v>
      </c>
      <c r="I68" s="37">
        <f>I69+I70</f>
        <v>60072.800000000003</v>
      </c>
      <c r="J68" s="19">
        <f t="shared" si="70"/>
        <v>0</v>
      </c>
      <c r="K68" s="19">
        <f t="shared" si="71"/>
        <v>100</v>
      </c>
      <c r="L68" s="13">
        <f t="shared" si="14"/>
        <v>60072.800000000003</v>
      </c>
      <c r="M68" s="13" t="e">
        <f t="shared" si="15"/>
        <v>#DIV/0!</v>
      </c>
    </row>
    <row r="69" spans="1:13" s="40" customFormat="1" ht="43.5" customHeight="1" x14ac:dyDescent="0.25">
      <c r="A69" s="28" t="s">
        <v>11</v>
      </c>
      <c r="B69" s="29" t="s">
        <v>281</v>
      </c>
      <c r="C69" s="30"/>
      <c r="D69" s="31"/>
      <c r="E69" s="31">
        <v>15840</v>
      </c>
      <c r="F69" s="19" t="s">
        <v>314</v>
      </c>
      <c r="G69" s="19" t="e">
        <f>E69/D69*100</f>
        <v>#DIV/0!</v>
      </c>
      <c r="H69" s="31">
        <v>15840</v>
      </c>
      <c r="I69" s="30">
        <v>15840</v>
      </c>
      <c r="J69" s="19">
        <f t="shared" si="70"/>
        <v>0</v>
      </c>
      <c r="K69" s="19">
        <f t="shared" si="71"/>
        <v>100</v>
      </c>
      <c r="L69" s="19">
        <f t="shared" si="14"/>
        <v>15840</v>
      </c>
      <c r="M69" s="19" t="e">
        <f t="shared" si="15"/>
        <v>#DIV/0!</v>
      </c>
    </row>
    <row r="70" spans="1:13" s="40" customFormat="1" ht="21.75" x14ac:dyDescent="0.25">
      <c r="A70" s="28" t="s">
        <v>41</v>
      </c>
      <c r="B70" s="29" t="s">
        <v>271</v>
      </c>
      <c r="C70" s="30">
        <v>0</v>
      </c>
      <c r="D70" s="31">
        <v>60072.800000000003</v>
      </c>
      <c r="E70" s="35">
        <f>E71+E72</f>
        <v>44232.800000000003</v>
      </c>
      <c r="F70" s="19">
        <f t="shared" si="72"/>
        <v>-15840</v>
      </c>
      <c r="G70" s="19">
        <f t="shared" si="73"/>
        <v>73.631993181606319</v>
      </c>
      <c r="H70" s="35">
        <f>H71+H72</f>
        <v>44232.800000000003</v>
      </c>
      <c r="I70" s="35">
        <f>I71+I72</f>
        <v>44232.800000000003</v>
      </c>
      <c r="J70" s="19">
        <f t="shared" si="70"/>
        <v>0</v>
      </c>
      <c r="K70" s="19">
        <f t="shared" si="71"/>
        <v>100</v>
      </c>
      <c r="L70" s="19">
        <f t="shared" si="14"/>
        <v>44232.800000000003</v>
      </c>
      <c r="M70" s="19" t="e">
        <f t="shared" si="15"/>
        <v>#DIV/0!</v>
      </c>
    </row>
    <row r="71" spans="1:13" s="40" customFormat="1" x14ac:dyDescent="0.25">
      <c r="A71" s="20" t="s">
        <v>13</v>
      </c>
      <c r="B71" s="32" t="s">
        <v>279</v>
      </c>
      <c r="C71" s="46"/>
      <c r="D71" s="47"/>
      <c r="E71" s="35">
        <v>24000</v>
      </c>
      <c r="F71" s="19" t="s">
        <v>314</v>
      </c>
      <c r="G71" s="19" t="e">
        <f t="shared" ref="G71:G77" si="74">E71/D71*100</f>
        <v>#DIV/0!</v>
      </c>
      <c r="H71" s="35">
        <v>24000</v>
      </c>
      <c r="I71" s="22">
        <v>24000</v>
      </c>
      <c r="J71" s="19">
        <f t="shared" si="70"/>
        <v>0</v>
      </c>
      <c r="K71" s="19">
        <f t="shared" si="71"/>
        <v>100</v>
      </c>
      <c r="L71" s="19">
        <f t="shared" si="14"/>
        <v>24000</v>
      </c>
      <c r="M71" s="19" t="e">
        <f t="shared" si="15"/>
        <v>#DIV/0!</v>
      </c>
    </row>
    <row r="72" spans="1:13" s="40" customFormat="1" x14ac:dyDescent="0.25">
      <c r="A72" s="20" t="s">
        <v>39</v>
      </c>
      <c r="B72" s="32" t="s">
        <v>280</v>
      </c>
      <c r="C72" s="48"/>
      <c r="D72" s="48"/>
      <c r="E72" s="31">
        <v>20232.8</v>
      </c>
      <c r="F72" s="19" t="s">
        <v>314</v>
      </c>
      <c r="G72" s="19" t="e">
        <f t="shared" si="74"/>
        <v>#DIV/0!</v>
      </c>
      <c r="H72" s="31">
        <v>20232.8</v>
      </c>
      <c r="I72" s="30">
        <v>20232.8</v>
      </c>
      <c r="J72" s="19">
        <f t="shared" si="70"/>
        <v>0</v>
      </c>
      <c r="K72" s="19">
        <f t="shared" si="71"/>
        <v>100</v>
      </c>
      <c r="L72" s="19">
        <f t="shared" si="14"/>
        <v>20232.8</v>
      </c>
      <c r="M72" s="19" t="e">
        <f t="shared" si="15"/>
        <v>#DIV/0!</v>
      </c>
    </row>
    <row r="73" spans="1:13" s="40" customFormat="1" ht="63.75" x14ac:dyDescent="0.25">
      <c r="A73" s="36" t="s">
        <v>267</v>
      </c>
      <c r="B73" s="45" t="s">
        <v>272</v>
      </c>
      <c r="C73" s="27">
        <v>0</v>
      </c>
      <c r="D73" s="37">
        <v>27810</v>
      </c>
      <c r="E73" s="37">
        <v>27810</v>
      </c>
      <c r="F73" s="13">
        <f t="shared" ref="F73:F77" si="75">E73-D73</f>
        <v>0</v>
      </c>
      <c r="G73" s="13">
        <f t="shared" si="74"/>
        <v>100</v>
      </c>
      <c r="H73" s="37">
        <v>27810</v>
      </c>
      <c r="I73" s="37">
        <v>27810</v>
      </c>
      <c r="J73" s="19">
        <f t="shared" si="70"/>
        <v>0</v>
      </c>
      <c r="K73" s="19">
        <f t="shared" si="71"/>
        <v>100</v>
      </c>
      <c r="L73" s="13">
        <f t="shared" si="14"/>
        <v>27810</v>
      </c>
      <c r="M73" s="13" t="e">
        <f t="shared" si="15"/>
        <v>#DIV/0!</v>
      </c>
    </row>
    <row r="74" spans="1:13" s="40" customFormat="1" ht="32.25" x14ac:dyDescent="0.25">
      <c r="A74" s="36" t="s">
        <v>268</v>
      </c>
      <c r="B74" s="45" t="s">
        <v>273</v>
      </c>
      <c r="C74" s="27">
        <v>0</v>
      </c>
      <c r="D74" s="37">
        <f>D75</f>
        <v>289177.84000000003</v>
      </c>
      <c r="E74" s="37">
        <f>E75+E76+E77</f>
        <v>289177.83999999997</v>
      </c>
      <c r="F74" s="13">
        <f t="shared" si="75"/>
        <v>0</v>
      </c>
      <c r="G74" s="13">
        <f t="shared" si="74"/>
        <v>99.999999999999972</v>
      </c>
      <c r="H74" s="37">
        <f>H75+H76+H77</f>
        <v>289177.83999999997</v>
      </c>
      <c r="I74" s="37">
        <f>I75+I76+I77</f>
        <v>289177.83999999997</v>
      </c>
      <c r="J74" s="19">
        <f t="shared" si="70"/>
        <v>0</v>
      </c>
      <c r="K74" s="19">
        <f t="shared" si="71"/>
        <v>100</v>
      </c>
      <c r="L74" s="13">
        <f t="shared" si="14"/>
        <v>289177.83999999997</v>
      </c>
      <c r="M74" s="13" t="e">
        <f t="shared" si="15"/>
        <v>#DIV/0!</v>
      </c>
    </row>
    <row r="75" spans="1:13" s="40" customFormat="1" ht="32.25" x14ac:dyDescent="0.25">
      <c r="A75" s="28" t="s">
        <v>269</v>
      </c>
      <c r="B75" s="29" t="s">
        <v>283</v>
      </c>
      <c r="C75" s="30">
        <v>0</v>
      </c>
      <c r="D75" s="31">
        <v>289177.84000000003</v>
      </c>
      <c r="E75" s="31">
        <v>147313</v>
      </c>
      <c r="F75" s="19">
        <f t="shared" si="75"/>
        <v>-141864.84000000003</v>
      </c>
      <c r="G75" s="19">
        <f t="shared" si="74"/>
        <v>50.942008557778841</v>
      </c>
      <c r="H75" s="31">
        <v>147313</v>
      </c>
      <c r="I75" s="30">
        <v>147313</v>
      </c>
      <c r="J75" s="19">
        <f t="shared" si="70"/>
        <v>0</v>
      </c>
      <c r="K75" s="19">
        <f t="shared" si="71"/>
        <v>100</v>
      </c>
      <c r="L75" s="19">
        <f t="shared" si="14"/>
        <v>147313</v>
      </c>
      <c r="M75" s="19" t="e">
        <f t="shared" si="15"/>
        <v>#DIV/0!</v>
      </c>
    </row>
    <row r="76" spans="1:13" s="40" customFormat="1" x14ac:dyDescent="0.25">
      <c r="A76" s="28" t="s">
        <v>13</v>
      </c>
      <c r="B76" s="29" t="s">
        <v>284</v>
      </c>
      <c r="C76" s="30"/>
      <c r="D76" s="31"/>
      <c r="E76" s="31">
        <v>5000</v>
      </c>
      <c r="F76" s="19">
        <f t="shared" si="75"/>
        <v>5000</v>
      </c>
      <c r="G76" s="19" t="e">
        <f t="shared" si="74"/>
        <v>#DIV/0!</v>
      </c>
      <c r="H76" s="31">
        <v>5000</v>
      </c>
      <c r="I76" s="30">
        <v>5000</v>
      </c>
      <c r="J76" s="19">
        <f t="shared" si="70"/>
        <v>0</v>
      </c>
      <c r="K76" s="19">
        <f t="shared" si="71"/>
        <v>100</v>
      </c>
      <c r="L76" s="19">
        <f t="shared" si="14"/>
        <v>5000</v>
      </c>
      <c r="M76" s="19" t="e">
        <f t="shared" si="15"/>
        <v>#DIV/0!</v>
      </c>
    </row>
    <row r="77" spans="1:13" s="40" customFormat="1" ht="21.75" x14ac:dyDescent="0.25">
      <c r="A77" s="28" t="s">
        <v>14</v>
      </c>
      <c r="B77" s="29" t="s">
        <v>285</v>
      </c>
      <c r="C77" s="30"/>
      <c r="D77" s="31"/>
      <c r="E77" s="31">
        <v>136864.84</v>
      </c>
      <c r="F77" s="19">
        <f t="shared" si="75"/>
        <v>136864.84</v>
      </c>
      <c r="G77" s="19" t="e">
        <f t="shared" si="74"/>
        <v>#DIV/0!</v>
      </c>
      <c r="H77" s="31">
        <v>136864.84</v>
      </c>
      <c r="I77" s="30">
        <v>136864.84</v>
      </c>
      <c r="J77" s="19">
        <f t="shared" si="70"/>
        <v>0</v>
      </c>
      <c r="K77" s="19">
        <f t="shared" si="71"/>
        <v>100</v>
      </c>
      <c r="L77" s="19">
        <f t="shared" ref="L77:L140" si="76">I77-C77</f>
        <v>136864.84</v>
      </c>
      <c r="M77" s="19" t="e">
        <f t="shared" ref="M77:M140" si="77">I77/C77*100</f>
        <v>#DIV/0!</v>
      </c>
    </row>
    <row r="78" spans="1:13" ht="25.5" customHeight="1" x14ac:dyDescent="0.25">
      <c r="A78" s="42" t="s">
        <v>30</v>
      </c>
      <c r="B78" s="45" t="s">
        <v>61</v>
      </c>
      <c r="C78" s="37">
        <f>C80+C117</f>
        <v>27818626.73</v>
      </c>
      <c r="D78" s="37">
        <f>D80+D117</f>
        <v>7512185.1699999999</v>
      </c>
      <c r="E78" s="37">
        <f>E80+E117</f>
        <v>7512185.1699999999</v>
      </c>
      <c r="F78" s="13">
        <f>E78-D78</f>
        <v>0</v>
      </c>
      <c r="G78" s="13">
        <f>E78/D78*100</f>
        <v>100</v>
      </c>
      <c r="H78" s="37">
        <f>H80+H117</f>
        <v>7512185.1699999999</v>
      </c>
      <c r="I78" s="37">
        <f>I80+I117</f>
        <v>7512185.1699999999</v>
      </c>
      <c r="J78" s="13">
        <f t="shared" si="3"/>
        <v>0</v>
      </c>
      <c r="K78" s="13">
        <f t="shared" ref="K78:K184" si="78">I78/H78*100</f>
        <v>100</v>
      </c>
      <c r="L78" s="13">
        <f t="shared" si="76"/>
        <v>-20306441.560000002</v>
      </c>
      <c r="M78" s="13">
        <f t="shared" si="77"/>
        <v>27.004155319783465</v>
      </c>
    </row>
    <row r="79" spans="1:13" x14ac:dyDescent="0.25">
      <c r="A79" s="49" t="s">
        <v>261</v>
      </c>
      <c r="B79" s="45"/>
      <c r="C79" s="37">
        <f>C78/C9*100</f>
        <v>60.609415837500848</v>
      </c>
      <c r="D79" s="37">
        <f>D78/D9*100</f>
        <v>27.997197476565365</v>
      </c>
      <c r="E79" s="37">
        <f>E78/E9*100</f>
        <v>27.997197476565372</v>
      </c>
      <c r="F79" s="13"/>
      <c r="G79" s="13"/>
      <c r="H79" s="37">
        <f>H78/H9*100</f>
        <v>27.991401386102709</v>
      </c>
      <c r="I79" s="37">
        <f>I78/I9*100</f>
        <v>28.016926550479038</v>
      </c>
      <c r="J79" s="13">
        <f t="shared" ref="J79" si="79">I79-H79</f>
        <v>2.5525164376329457E-2</v>
      </c>
      <c r="K79" s="13">
        <f t="shared" ref="K79" si="80">I79/H79*100</f>
        <v>100.0911893049735</v>
      </c>
      <c r="L79" s="13">
        <f t="shared" si="76"/>
        <v>-32.592489287021806</v>
      </c>
      <c r="M79" s="13">
        <f t="shared" si="77"/>
        <v>46.225369710862871</v>
      </c>
    </row>
    <row r="80" spans="1:13" s="38" customFormat="1" ht="42" x14ac:dyDescent="0.25">
      <c r="A80" s="50" t="s">
        <v>124</v>
      </c>
      <c r="B80" s="51" t="s">
        <v>63</v>
      </c>
      <c r="C80" s="37">
        <f>C81+C85+C90+C92+C98+C108+C111</f>
        <v>27357778.73</v>
      </c>
      <c r="D80" s="37">
        <f>D81+D85+D90+D92+D98+D104+D105+D108+D111</f>
        <v>7419785.1699999999</v>
      </c>
      <c r="E80" s="37">
        <f>E81+E85+E90+E92+E98+E104+E105+E108+E111</f>
        <v>7419785.1699999999</v>
      </c>
      <c r="F80" s="13">
        <f t="shared" ref="F80:F82" si="81">E80-D80</f>
        <v>0</v>
      </c>
      <c r="G80" s="13">
        <f t="shared" ref="G80:G82" si="82">E80/D80*100</f>
        <v>100</v>
      </c>
      <c r="H80" s="37">
        <f>H81+H85+H90+H92+H98+H104+H105+H108+H111</f>
        <v>7419785.1699999999</v>
      </c>
      <c r="I80" s="37">
        <f>I81+I85+I90+I92+I98+I104+I105+I108+I111</f>
        <v>7419785.1699999999</v>
      </c>
      <c r="J80" s="13">
        <f t="shared" si="3"/>
        <v>0</v>
      </c>
      <c r="K80" s="13">
        <f t="shared" si="78"/>
        <v>100</v>
      </c>
      <c r="L80" s="13">
        <f t="shared" si="76"/>
        <v>-19937993.560000002</v>
      </c>
      <c r="M80" s="13">
        <f t="shared" si="77"/>
        <v>27.121299734263914</v>
      </c>
    </row>
    <row r="81" spans="1:13" s="39" customFormat="1" x14ac:dyDescent="0.25">
      <c r="A81" s="52" t="s">
        <v>125</v>
      </c>
      <c r="B81" s="53" t="s">
        <v>263</v>
      </c>
      <c r="C81" s="31">
        <f t="shared" ref="C81" si="83">C82</f>
        <v>144115</v>
      </c>
      <c r="D81" s="31">
        <f>D82</f>
        <v>0</v>
      </c>
      <c r="E81" s="31">
        <f t="shared" ref="E81" si="84">E82</f>
        <v>0</v>
      </c>
      <c r="F81" s="19">
        <f t="shared" si="81"/>
        <v>0</v>
      </c>
      <c r="G81" s="19" t="e">
        <f t="shared" si="82"/>
        <v>#DIV/0!</v>
      </c>
      <c r="H81" s="31">
        <f t="shared" ref="H81:I81" si="85">H82</f>
        <v>0</v>
      </c>
      <c r="I81" s="31">
        <f t="shared" si="85"/>
        <v>0</v>
      </c>
      <c r="J81" s="13">
        <f t="shared" si="3"/>
        <v>0</v>
      </c>
      <c r="K81" s="13" t="e">
        <f t="shared" si="78"/>
        <v>#DIV/0!</v>
      </c>
      <c r="L81" s="19">
        <f t="shared" si="76"/>
        <v>-144115</v>
      </c>
      <c r="M81" s="19">
        <f t="shared" si="77"/>
        <v>0</v>
      </c>
    </row>
    <row r="82" spans="1:13" s="39" customFormat="1" ht="31.5" x14ac:dyDescent="0.25">
      <c r="A82" s="52" t="s">
        <v>126</v>
      </c>
      <c r="B82" s="53" t="s">
        <v>127</v>
      </c>
      <c r="C82" s="31">
        <f>C83+C84</f>
        <v>144115</v>
      </c>
      <c r="D82" s="31">
        <v>0</v>
      </c>
      <c r="E82" s="31">
        <f>E83+E84</f>
        <v>0</v>
      </c>
      <c r="F82" s="19">
        <f t="shared" si="81"/>
        <v>0</v>
      </c>
      <c r="G82" s="19" t="e">
        <f t="shared" si="82"/>
        <v>#DIV/0!</v>
      </c>
      <c r="H82" s="31">
        <f>H83+H84</f>
        <v>0</v>
      </c>
      <c r="I82" s="31">
        <f>I83+I84</f>
        <v>0</v>
      </c>
      <c r="J82" s="13">
        <f t="shared" si="3"/>
        <v>0</v>
      </c>
      <c r="K82" s="13" t="e">
        <f t="shared" si="78"/>
        <v>#DIV/0!</v>
      </c>
      <c r="L82" s="19">
        <f t="shared" si="76"/>
        <v>-144115</v>
      </c>
      <c r="M82" s="19">
        <f t="shared" si="77"/>
        <v>0</v>
      </c>
    </row>
    <row r="83" spans="1:13" s="40" customFormat="1" x14ac:dyDescent="0.25">
      <c r="A83" s="54" t="s">
        <v>222</v>
      </c>
      <c r="B83" s="55" t="s">
        <v>223</v>
      </c>
      <c r="C83" s="22">
        <v>104115</v>
      </c>
      <c r="D83" s="35"/>
      <c r="E83" s="35">
        <v>0</v>
      </c>
      <c r="F83" s="19" t="s">
        <v>8</v>
      </c>
      <c r="G83" s="19" t="s">
        <v>8</v>
      </c>
      <c r="H83" s="35">
        <v>0</v>
      </c>
      <c r="I83" s="22">
        <v>0</v>
      </c>
      <c r="J83" s="24"/>
      <c r="K83" s="24"/>
      <c r="L83" s="19">
        <f t="shared" si="76"/>
        <v>-104115</v>
      </c>
      <c r="M83" s="19">
        <f t="shared" si="77"/>
        <v>0</v>
      </c>
    </row>
    <row r="84" spans="1:13" s="40" customFormat="1" x14ac:dyDescent="0.25">
      <c r="A84" s="54" t="s">
        <v>44</v>
      </c>
      <c r="B84" s="55" t="s">
        <v>262</v>
      </c>
      <c r="C84" s="22">
        <v>40000</v>
      </c>
      <c r="D84" s="35"/>
      <c r="E84" s="35">
        <v>0</v>
      </c>
      <c r="F84" s="19"/>
      <c r="G84" s="19"/>
      <c r="H84" s="35">
        <v>0</v>
      </c>
      <c r="I84" s="22">
        <v>0</v>
      </c>
      <c r="J84" s="24"/>
      <c r="K84" s="24"/>
      <c r="L84" s="19">
        <f t="shared" si="76"/>
        <v>-40000</v>
      </c>
      <c r="M84" s="19">
        <f t="shared" si="77"/>
        <v>0</v>
      </c>
    </row>
    <row r="85" spans="1:13" s="39" customFormat="1" ht="42.75" x14ac:dyDescent="0.25">
      <c r="A85" s="28" t="s">
        <v>20</v>
      </c>
      <c r="B85" s="33" t="s">
        <v>129</v>
      </c>
      <c r="C85" s="31">
        <f t="shared" ref="C85" si="86">C86</f>
        <v>561000</v>
      </c>
      <c r="D85" s="31">
        <f>D86</f>
        <v>4798740.3099999996</v>
      </c>
      <c r="E85" s="31">
        <f t="shared" ref="E85" si="87">E86</f>
        <v>4798740.3100000005</v>
      </c>
      <c r="F85" s="19">
        <f>E85-D85</f>
        <v>0</v>
      </c>
      <c r="G85" s="19">
        <f t="shared" ref="G85:G109" si="88">E85/D85*100</f>
        <v>100.00000000000003</v>
      </c>
      <c r="H85" s="31">
        <f t="shared" ref="H85:I85" si="89">H86</f>
        <v>4798740.3100000005</v>
      </c>
      <c r="I85" s="31">
        <f t="shared" si="89"/>
        <v>4798740.3100000005</v>
      </c>
      <c r="J85" s="19">
        <f t="shared" ref="J85:J218" si="90">I85-H85</f>
        <v>0</v>
      </c>
      <c r="K85" s="19">
        <f t="shared" si="78"/>
        <v>100</v>
      </c>
      <c r="L85" s="19">
        <f t="shared" si="76"/>
        <v>4237740.3100000005</v>
      </c>
      <c r="M85" s="19">
        <f t="shared" si="77"/>
        <v>855.39042959001779</v>
      </c>
    </row>
    <row r="86" spans="1:13" s="39" customFormat="1" ht="31.5" x14ac:dyDescent="0.25">
      <c r="A86" s="52" t="s">
        <v>126</v>
      </c>
      <c r="B86" s="56" t="s">
        <v>128</v>
      </c>
      <c r="C86" s="31">
        <f>C89</f>
        <v>561000</v>
      </c>
      <c r="D86" s="31">
        <v>4798740.3099999996</v>
      </c>
      <c r="E86" s="31">
        <f>E87+E88+E89</f>
        <v>4798740.3100000005</v>
      </c>
      <c r="F86" s="19">
        <f>E86-D86</f>
        <v>0</v>
      </c>
      <c r="G86" s="19">
        <f t="shared" ref="G86" si="91">E86/D86*100</f>
        <v>100.00000000000003</v>
      </c>
      <c r="H86" s="31">
        <f>H87+H88+H89</f>
        <v>4798740.3100000005</v>
      </c>
      <c r="I86" s="31">
        <f>I87+I88+I89</f>
        <v>4798740.3100000005</v>
      </c>
      <c r="J86" s="19"/>
      <c r="K86" s="19"/>
      <c r="L86" s="19">
        <f t="shared" si="76"/>
        <v>4237740.3100000005</v>
      </c>
      <c r="M86" s="19">
        <f t="shared" si="77"/>
        <v>855.39042959001779</v>
      </c>
    </row>
    <row r="87" spans="1:13" s="39" customFormat="1" ht="18" x14ac:dyDescent="0.25">
      <c r="A87" s="54" t="s">
        <v>289</v>
      </c>
      <c r="B87" s="57" t="s">
        <v>287</v>
      </c>
      <c r="C87" s="35"/>
      <c r="D87" s="35"/>
      <c r="E87" s="35">
        <v>2052270.74</v>
      </c>
      <c r="F87" s="24"/>
      <c r="G87" s="24"/>
      <c r="H87" s="35">
        <v>2052270.74</v>
      </c>
      <c r="I87" s="35">
        <v>2052270.74</v>
      </c>
      <c r="J87" s="24"/>
      <c r="K87" s="24"/>
      <c r="L87" s="19">
        <f t="shared" si="76"/>
        <v>2052270.74</v>
      </c>
      <c r="M87" s="19" t="e">
        <f t="shared" si="77"/>
        <v>#DIV/0!</v>
      </c>
    </row>
    <row r="88" spans="1:13" s="39" customFormat="1" x14ac:dyDescent="0.25">
      <c r="A88" s="54" t="s">
        <v>222</v>
      </c>
      <c r="B88" s="57" t="s">
        <v>286</v>
      </c>
      <c r="C88" s="35"/>
      <c r="D88" s="35"/>
      <c r="E88" s="35">
        <v>1885469.57</v>
      </c>
      <c r="F88" s="24"/>
      <c r="G88" s="24"/>
      <c r="H88" s="35">
        <v>1885469.57</v>
      </c>
      <c r="I88" s="35">
        <v>1885469.57</v>
      </c>
      <c r="J88" s="24"/>
      <c r="K88" s="24"/>
      <c r="L88" s="19">
        <f t="shared" si="76"/>
        <v>1885469.57</v>
      </c>
      <c r="M88" s="19" t="e">
        <f t="shared" si="77"/>
        <v>#DIV/0!</v>
      </c>
    </row>
    <row r="89" spans="1:13" s="40" customFormat="1" ht="18" x14ac:dyDescent="0.25">
      <c r="A89" s="54" t="s">
        <v>14</v>
      </c>
      <c r="B89" s="58" t="s">
        <v>288</v>
      </c>
      <c r="C89" s="35">
        <v>561000</v>
      </c>
      <c r="D89" s="35"/>
      <c r="E89" s="35">
        <v>861000</v>
      </c>
      <c r="F89" s="24" t="s">
        <v>8</v>
      </c>
      <c r="G89" s="24" t="s">
        <v>8</v>
      </c>
      <c r="H89" s="35">
        <v>861000</v>
      </c>
      <c r="I89" s="35">
        <v>861000</v>
      </c>
      <c r="J89" s="24"/>
      <c r="K89" s="24"/>
      <c r="L89" s="19">
        <f t="shared" si="76"/>
        <v>300000</v>
      </c>
      <c r="M89" s="19">
        <f t="shared" si="77"/>
        <v>153.475935828877</v>
      </c>
    </row>
    <row r="90" spans="1:13" s="39" customFormat="1" ht="45" x14ac:dyDescent="0.25">
      <c r="A90" s="59" t="s">
        <v>130</v>
      </c>
      <c r="B90" s="56" t="s">
        <v>131</v>
      </c>
      <c r="C90" s="31">
        <f t="shared" ref="C90" si="92">C91</f>
        <v>20000</v>
      </c>
      <c r="D90" s="31">
        <v>0</v>
      </c>
      <c r="E90" s="31">
        <f t="shared" ref="E90" si="93">E91</f>
        <v>0</v>
      </c>
      <c r="F90" s="19">
        <f>E90-D90</f>
        <v>0</v>
      </c>
      <c r="G90" s="19" t="e">
        <f t="shared" ref="G90" si="94">E90/D90*100</f>
        <v>#DIV/0!</v>
      </c>
      <c r="H90" s="31">
        <f t="shared" ref="H90:I90" si="95">H91</f>
        <v>0</v>
      </c>
      <c r="I90" s="31">
        <f t="shared" si="95"/>
        <v>0</v>
      </c>
      <c r="J90" s="19">
        <f t="shared" si="90"/>
        <v>0</v>
      </c>
      <c r="K90" s="19" t="e">
        <f t="shared" si="78"/>
        <v>#DIV/0!</v>
      </c>
      <c r="L90" s="19">
        <f t="shared" si="76"/>
        <v>-20000</v>
      </c>
      <c r="M90" s="19">
        <f t="shared" si="77"/>
        <v>0</v>
      </c>
    </row>
    <row r="91" spans="1:13" s="40" customFormat="1" x14ac:dyDescent="0.25">
      <c r="A91" s="60" t="s">
        <v>44</v>
      </c>
      <c r="B91" s="58" t="s">
        <v>225</v>
      </c>
      <c r="C91" s="35">
        <v>20000</v>
      </c>
      <c r="D91" s="35"/>
      <c r="E91" s="35">
        <v>0</v>
      </c>
      <c r="F91" s="19" t="s">
        <v>8</v>
      </c>
      <c r="G91" s="19" t="s">
        <v>8</v>
      </c>
      <c r="H91" s="35">
        <v>0</v>
      </c>
      <c r="I91" s="35">
        <v>0</v>
      </c>
      <c r="J91" s="24"/>
      <c r="K91" s="24"/>
      <c r="L91" s="19">
        <f t="shared" si="76"/>
        <v>-20000</v>
      </c>
      <c r="M91" s="19">
        <f t="shared" si="77"/>
        <v>0</v>
      </c>
    </row>
    <row r="92" spans="1:13" s="63" customFormat="1" ht="56.25" x14ac:dyDescent="0.2">
      <c r="A92" s="59" t="s">
        <v>132</v>
      </c>
      <c r="B92" s="56" t="s">
        <v>133</v>
      </c>
      <c r="C92" s="61">
        <f t="shared" ref="C92" si="96">C93</f>
        <v>14225492.550000001</v>
      </c>
      <c r="D92" s="61">
        <f>D93+D94</f>
        <v>2561044.86</v>
      </c>
      <c r="E92" s="61">
        <f t="shared" ref="E92" si="97">E93</f>
        <v>2561044.86</v>
      </c>
      <c r="F92" s="19">
        <f t="shared" ref="F92:F93" si="98">E92-D92</f>
        <v>0</v>
      </c>
      <c r="G92" s="19">
        <f t="shared" ref="G92:G93" si="99">E92/D92*100</f>
        <v>100</v>
      </c>
      <c r="H92" s="61">
        <f t="shared" ref="H92:I92" si="100">H93</f>
        <v>2561044.86</v>
      </c>
      <c r="I92" s="61">
        <f t="shared" si="100"/>
        <v>2561044.86</v>
      </c>
      <c r="J92" s="19">
        <f t="shared" si="90"/>
        <v>0</v>
      </c>
      <c r="K92" s="19">
        <f t="shared" si="78"/>
        <v>100</v>
      </c>
      <c r="L92" s="19">
        <f t="shared" si="76"/>
        <v>-11664447.690000001</v>
      </c>
      <c r="M92" s="19">
        <f t="shared" si="77"/>
        <v>18.00320692586493</v>
      </c>
    </row>
    <row r="93" spans="1:13" s="63" customFormat="1" ht="31.5" x14ac:dyDescent="0.2">
      <c r="A93" s="52" t="s">
        <v>134</v>
      </c>
      <c r="B93" s="33" t="s">
        <v>135</v>
      </c>
      <c r="C93" s="61">
        <f t="shared" ref="C93" si="101">C95+C96+C97</f>
        <v>14225492.550000001</v>
      </c>
      <c r="D93" s="61">
        <v>2561044.86</v>
      </c>
      <c r="E93" s="61">
        <f t="shared" ref="E93" si="102">E95+E96+E97</f>
        <v>2561044.86</v>
      </c>
      <c r="F93" s="19">
        <f t="shared" si="98"/>
        <v>0</v>
      </c>
      <c r="G93" s="19">
        <f t="shared" si="99"/>
        <v>100</v>
      </c>
      <c r="H93" s="61">
        <f t="shared" ref="H93:I93" si="103">H95+H96+H97</f>
        <v>2561044.86</v>
      </c>
      <c r="I93" s="61">
        <f t="shared" si="103"/>
        <v>2561044.86</v>
      </c>
      <c r="J93" s="19">
        <f t="shared" si="90"/>
        <v>0</v>
      </c>
      <c r="K93" s="19">
        <f t="shared" si="78"/>
        <v>100</v>
      </c>
      <c r="L93" s="19">
        <f t="shared" si="76"/>
        <v>-11664447.690000001</v>
      </c>
      <c r="M93" s="19">
        <f t="shared" si="77"/>
        <v>18.00320692586493</v>
      </c>
    </row>
    <row r="94" spans="1:13" s="63" customFormat="1" ht="31.5" x14ac:dyDescent="0.2">
      <c r="A94" s="52" t="s">
        <v>274</v>
      </c>
      <c r="B94" s="29" t="s">
        <v>135</v>
      </c>
      <c r="C94" s="61">
        <v>0</v>
      </c>
      <c r="D94" s="61">
        <v>0</v>
      </c>
      <c r="E94" s="61"/>
      <c r="F94" s="19"/>
      <c r="G94" s="19"/>
      <c r="H94" s="61"/>
      <c r="I94" s="61"/>
      <c r="J94" s="19"/>
      <c r="K94" s="19"/>
      <c r="L94" s="19">
        <f t="shared" si="76"/>
        <v>0</v>
      </c>
      <c r="M94" s="19" t="e">
        <f t="shared" si="77"/>
        <v>#DIV/0!</v>
      </c>
    </row>
    <row r="95" spans="1:13" s="65" customFormat="1" ht="18" x14ac:dyDescent="0.2">
      <c r="A95" s="54" t="s">
        <v>224</v>
      </c>
      <c r="B95" s="32" t="s">
        <v>231</v>
      </c>
      <c r="C95" s="35">
        <v>9757629.4199999999</v>
      </c>
      <c r="D95" s="35"/>
      <c r="E95" s="35">
        <v>0</v>
      </c>
      <c r="F95" s="19" t="s">
        <v>8</v>
      </c>
      <c r="G95" s="19" t="s">
        <v>8</v>
      </c>
      <c r="H95" s="35">
        <v>0</v>
      </c>
      <c r="I95" s="35">
        <v>0</v>
      </c>
      <c r="J95" s="19">
        <f t="shared" si="90"/>
        <v>0</v>
      </c>
      <c r="K95" s="19" t="e">
        <f t="shared" si="78"/>
        <v>#DIV/0!</v>
      </c>
      <c r="L95" s="19">
        <f t="shared" si="76"/>
        <v>-9757629.4199999999</v>
      </c>
      <c r="M95" s="19">
        <f t="shared" si="77"/>
        <v>0</v>
      </c>
    </row>
    <row r="96" spans="1:13" s="65" customFormat="1" ht="11.25" x14ac:dyDescent="0.2">
      <c r="A96" s="54" t="s">
        <v>222</v>
      </c>
      <c r="B96" s="32" t="s">
        <v>232</v>
      </c>
      <c r="C96" s="35">
        <v>4096863.13</v>
      </c>
      <c r="D96" s="35">
        <v>2561044.86</v>
      </c>
      <c r="E96" s="35">
        <v>2561044.86</v>
      </c>
      <c r="F96" s="19" t="s">
        <v>8</v>
      </c>
      <c r="G96" s="19" t="s">
        <v>8</v>
      </c>
      <c r="H96" s="35">
        <v>2561044.86</v>
      </c>
      <c r="I96" s="35">
        <v>2561044.86</v>
      </c>
      <c r="J96" s="19">
        <f t="shared" si="90"/>
        <v>0</v>
      </c>
      <c r="K96" s="19">
        <f t="shared" si="78"/>
        <v>100</v>
      </c>
      <c r="L96" s="19">
        <f t="shared" si="76"/>
        <v>-1535818.27</v>
      </c>
      <c r="M96" s="19">
        <f t="shared" si="77"/>
        <v>62.512336359159747</v>
      </c>
    </row>
    <row r="97" spans="1:13" s="65" customFormat="1" ht="18" x14ac:dyDescent="0.2">
      <c r="A97" s="66" t="s">
        <v>14</v>
      </c>
      <c r="B97" s="32" t="s">
        <v>233</v>
      </c>
      <c r="C97" s="67">
        <v>371000</v>
      </c>
      <c r="D97" s="67"/>
      <c r="E97" s="67">
        <v>0</v>
      </c>
      <c r="F97" s="19" t="s">
        <v>8</v>
      </c>
      <c r="G97" s="19" t="s">
        <v>8</v>
      </c>
      <c r="H97" s="67">
        <v>0</v>
      </c>
      <c r="I97" s="67">
        <v>0</v>
      </c>
      <c r="J97" s="19">
        <f t="shared" si="90"/>
        <v>0</v>
      </c>
      <c r="K97" s="19" t="e">
        <f t="shared" si="78"/>
        <v>#DIV/0!</v>
      </c>
      <c r="L97" s="19">
        <f t="shared" si="76"/>
        <v>-371000</v>
      </c>
      <c r="M97" s="19">
        <f t="shared" si="77"/>
        <v>0</v>
      </c>
    </row>
    <row r="98" spans="1:13" s="63" customFormat="1" ht="39.75" customHeight="1" x14ac:dyDescent="0.2">
      <c r="A98" s="59" t="s">
        <v>136</v>
      </c>
      <c r="B98" s="33" t="s">
        <v>137</v>
      </c>
      <c r="C98" s="31">
        <f>C99+C106</f>
        <v>1647270</v>
      </c>
      <c r="D98" s="31">
        <f>D99+D106</f>
        <v>0</v>
      </c>
      <c r="E98" s="31">
        <f>E99+E106</f>
        <v>0</v>
      </c>
      <c r="F98" s="19">
        <f t="shared" ref="F98:F99" si="104">E98-D98</f>
        <v>0</v>
      </c>
      <c r="G98" s="19" t="e">
        <f t="shared" ref="G98:G99" si="105">E98/D98*100</f>
        <v>#DIV/0!</v>
      </c>
      <c r="H98" s="31">
        <f>H99+H106</f>
        <v>0</v>
      </c>
      <c r="I98" s="31">
        <f>I99+I106</f>
        <v>0</v>
      </c>
      <c r="J98" s="19">
        <f t="shared" si="90"/>
        <v>0</v>
      </c>
      <c r="K98" s="19" t="e">
        <f t="shared" si="78"/>
        <v>#DIV/0!</v>
      </c>
      <c r="L98" s="19">
        <f t="shared" si="76"/>
        <v>-1647270</v>
      </c>
      <c r="M98" s="19">
        <f t="shared" si="77"/>
        <v>0</v>
      </c>
    </row>
    <row r="99" spans="1:13" s="63" customFormat="1" ht="31.5" x14ac:dyDescent="0.2">
      <c r="A99" s="52" t="s">
        <v>139</v>
      </c>
      <c r="B99" s="33" t="s">
        <v>138</v>
      </c>
      <c r="C99" s="31">
        <f t="shared" ref="C99" si="106">C100+C101+C103+C102</f>
        <v>1497270</v>
      </c>
      <c r="D99" s="31">
        <v>0</v>
      </c>
      <c r="E99" s="31">
        <f t="shared" ref="E99" si="107">E100+E101+E103+E102</f>
        <v>0</v>
      </c>
      <c r="F99" s="19">
        <f t="shared" si="104"/>
        <v>0</v>
      </c>
      <c r="G99" s="19" t="e">
        <f t="shared" si="105"/>
        <v>#DIV/0!</v>
      </c>
      <c r="H99" s="31">
        <f t="shared" ref="H99:I99" si="108">H100+H101+H103+H102</f>
        <v>0</v>
      </c>
      <c r="I99" s="31">
        <f t="shared" si="108"/>
        <v>0</v>
      </c>
      <c r="J99" s="19">
        <f t="shared" si="90"/>
        <v>0</v>
      </c>
      <c r="K99" s="19" t="e">
        <f t="shared" si="78"/>
        <v>#DIV/0!</v>
      </c>
      <c r="L99" s="19">
        <f t="shared" si="76"/>
        <v>-1497270</v>
      </c>
      <c r="M99" s="19">
        <f t="shared" si="77"/>
        <v>0</v>
      </c>
    </row>
    <row r="100" spans="1:13" s="65" customFormat="1" ht="11.25" x14ac:dyDescent="0.2">
      <c r="A100" s="54" t="s">
        <v>13</v>
      </c>
      <c r="B100" s="32" t="s">
        <v>226</v>
      </c>
      <c r="C100" s="35">
        <v>525000</v>
      </c>
      <c r="D100" s="35"/>
      <c r="E100" s="35">
        <v>0</v>
      </c>
      <c r="F100" s="24"/>
      <c r="G100" s="24"/>
      <c r="H100" s="35">
        <v>0</v>
      </c>
      <c r="I100" s="35">
        <v>0</v>
      </c>
      <c r="J100" s="24"/>
      <c r="K100" s="24"/>
      <c r="L100" s="19">
        <f t="shared" si="76"/>
        <v>-525000</v>
      </c>
      <c r="M100" s="19">
        <f t="shared" si="77"/>
        <v>0</v>
      </c>
    </row>
    <row r="101" spans="1:13" s="65" customFormat="1" ht="11.25" x14ac:dyDescent="0.2">
      <c r="A101" s="54" t="s">
        <v>17</v>
      </c>
      <c r="B101" s="32" t="s">
        <v>227</v>
      </c>
      <c r="C101" s="35">
        <v>488506.63</v>
      </c>
      <c r="D101" s="35"/>
      <c r="E101" s="35">
        <v>0</v>
      </c>
      <c r="F101" s="24"/>
      <c r="G101" s="24"/>
      <c r="H101" s="35">
        <v>0</v>
      </c>
      <c r="I101" s="35">
        <v>0</v>
      </c>
      <c r="J101" s="24"/>
      <c r="K101" s="24"/>
      <c r="L101" s="19">
        <f t="shared" si="76"/>
        <v>-488506.63</v>
      </c>
      <c r="M101" s="19">
        <f t="shared" si="77"/>
        <v>0</v>
      </c>
    </row>
    <row r="102" spans="1:13" s="65" customFormat="1" ht="18" x14ac:dyDescent="0.2">
      <c r="A102" s="54" t="s">
        <v>224</v>
      </c>
      <c r="B102" s="32" t="s">
        <v>230</v>
      </c>
      <c r="C102" s="35">
        <v>215733.37</v>
      </c>
      <c r="D102" s="35"/>
      <c r="E102" s="35">
        <v>0</v>
      </c>
      <c r="F102" s="24"/>
      <c r="G102" s="24"/>
      <c r="H102" s="35">
        <v>0</v>
      </c>
      <c r="I102" s="35">
        <v>0</v>
      </c>
      <c r="J102" s="24"/>
      <c r="K102" s="24"/>
      <c r="L102" s="19">
        <f t="shared" si="76"/>
        <v>-215733.37</v>
      </c>
      <c r="M102" s="19">
        <f t="shared" si="77"/>
        <v>0</v>
      </c>
    </row>
    <row r="103" spans="1:13" s="65" customFormat="1" ht="11.25" x14ac:dyDescent="0.2">
      <c r="A103" s="54" t="s">
        <v>222</v>
      </c>
      <c r="B103" s="32" t="s">
        <v>228</v>
      </c>
      <c r="C103" s="35">
        <v>268030</v>
      </c>
      <c r="D103" s="35"/>
      <c r="E103" s="35">
        <v>0</v>
      </c>
      <c r="F103" s="24"/>
      <c r="G103" s="24"/>
      <c r="H103" s="35">
        <v>0</v>
      </c>
      <c r="I103" s="35">
        <v>0</v>
      </c>
      <c r="J103" s="24"/>
      <c r="K103" s="24"/>
      <c r="L103" s="19">
        <f t="shared" si="76"/>
        <v>-268030</v>
      </c>
      <c r="M103" s="19">
        <f t="shared" si="77"/>
        <v>0</v>
      </c>
    </row>
    <row r="104" spans="1:13" s="65" customFormat="1" ht="45" x14ac:dyDescent="0.2">
      <c r="A104" s="59" t="s">
        <v>276</v>
      </c>
      <c r="B104" s="29" t="s">
        <v>275</v>
      </c>
      <c r="C104" s="61"/>
      <c r="D104" s="61">
        <v>10000</v>
      </c>
      <c r="E104" s="61">
        <v>10000</v>
      </c>
      <c r="F104" s="62"/>
      <c r="G104" s="62"/>
      <c r="H104" s="61">
        <v>10000</v>
      </c>
      <c r="I104" s="61">
        <v>10000</v>
      </c>
      <c r="J104" s="62"/>
      <c r="K104" s="62"/>
      <c r="L104" s="19">
        <f t="shared" si="76"/>
        <v>10000</v>
      </c>
      <c r="M104" s="19" t="e">
        <f t="shared" si="77"/>
        <v>#DIV/0!</v>
      </c>
    </row>
    <row r="105" spans="1:13" s="65" customFormat="1" ht="45" x14ac:dyDescent="0.2">
      <c r="A105" s="59" t="s">
        <v>276</v>
      </c>
      <c r="B105" s="29" t="s">
        <v>277</v>
      </c>
      <c r="C105" s="61"/>
      <c r="D105" s="61">
        <v>50000</v>
      </c>
      <c r="E105" s="61">
        <v>50000</v>
      </c>
      <c r="F105" s="62"/>
      <c r="G105" s="62"/>
      <c r="H105" s="61">
        <v>50000</v>
      </c>
      <c r="I105" s="61">
        <v>50000</v>
      </c>
      <c r="J105" s="62"/>
      <c r="K105" s="62"/>
      <c r="L105" s="19">
        <f t="shared" si="76"/>
        <v>50000</v>
      </c>
      <c r="M105" s="19" t="e">
        <f t="shared" si="77"/>
        <v>#DIV/0!</v>
      </c>
    </row>
    <row r="106" spans="1:13" s="63" customFormat="1" ht="45" x14ac:dyDescent="0.2">
      <c r="A106" s="68" t="s">
        <v>141</v>
      </c>
      <c r="B106" s="33" t="s">
        <v>140</v>
      </c>
      <c r="C106" s="61">
        <f t="shared" ref="C106" si="109">C107</f>
        <v>150000</v>
      </c>
      <c r="D106" s="61">
        <v>0</v>
      </c>
      <c r="E106" s="61">
        <f t="shared" ref="E106" si="110">E107</f>
        <v>0</v>
      </c>
      <c r="F106" s="62"/>
      <c r="G106" s="62"/>
      <c r="H106" s="61">
        <f t="shared" ref="H106:I106" si="111">H107</f>
        <v>0</v>
      </c>
      <c r="I106" s="61">
        <f t="shared" si="111"/>
        <v>0</v>
      </c>
      <c r="J106" s="19">
        <f t="shared" si="90"/>
        <v>0</v>
      </c>
      <c r="K106" s="62"/>
      <c r="L106" s="19">
        <f t="shared" si="76"/>
        <v>-150000</v>
      </c>
      <c r="M106" s="19">
        <f t="shared" si="77"/>
        <v>0</v>
      </c>
    </row>
    <row r="107" spans="1:13" s="65" customFormat="1" ht="11.25" x14ac:dyDescent="0.2">
      <c r="A107" s="54" t="s">
        <v>222</v>
      </c>
      <c r="B107" s="32" t="s">
        <v>229</v>
      </c>
      <c r="C107" s="67">
        <v>150000</v>
      </c>
      <c r="D107" s="67"/>
      <c r="E107" s="67">
        <v>0</v>
      </c>
      <c r="F107" s="64"/>
      <c r="G107" s="64"/>
      <c r="H107" s="67">
        <v>0</v>
      </c>
      <c r="I107" s="67">
        <v>0</v>
      </c>
      <c r="J107" s="64"/>
      <c r="K107" s="64"/>
      <c r="L107" s="19">
        <f t="shared" si="76"/>
        <v>-150000</v>
      </c>
      <c r="M107" s="19">
        <f t="shared" si="77"/>
        <v>0</v>
      </c>
    </row>
    <row r="108" spans="1:13" s="63" customFormat="1" ht="43.5" customHeight="1" x14ac:dyDescent="0.2">
      <c r="A108" s="69" t="s">
        <v>142</v>
      </c>
      <c r="B108" s="33" t="s">
        <v>143</v>
      </c>
      <c r="C108" s="61">
        <f t="shared" ref="C108:C109" si="112">C109</f>
        <v>10609901.18</v>
      </c>
      <c r="D108" s="61">
        <f>D109</f>
        <v>0</v>
      </c>
      <c r="E108" s="61">
        <f t="shared" ref="E108:E109" si="113">E109</f>
        <v>0</v>
      </c>
      <c r="F108" s="62"/>
      <c r="G108" s="62"/>
      <c r="H108" s="61">
        <f t="shared" ref="H108:I109" si="114">H109</f>
        <v>0</v>
      </c>
      <c r="I108" s="61">
        <f t="shared" si="114"/>
        <v>0</v>
      </c>
      <c r="J108" s="62"/>
      <c r="K108" s="62"/>
      <c r="L108" s="19">
        <f t="shared" si="76"/>
        <v>-10609901.18</v>
      </c>
      <c r="M108" s="19">
        <f t="shared" si="77"/>
        <v>0</v>
      </c>
    </row>
    <row r="109" spans="1:13" ht="31.5" x14ac:dyDescent="0.25">
      <c r="A109" s="52" t="s">
        <v>139</v>
      </c>
      <c r="B109" s="33" t="s">
        <v>144</v>
      </c>
      <c r="C109" s="30">
        <f t="shared" si="112"/>
        <v>10609901.18</v>
      </c>
      <c r="D109" s="30">
        <v>0</v>
      </c>
      <c r="E109" s="30">
        <f t="shared" si="113"/>
        <v>0</v>
      </c>
      <c r="F109" s="19">
        <f>E109-D109</f>
        <v>0</v>
      </c>
      <c r="G109" s="19" t="e">
        <f t="shared" si="88"/>
        <v>#DIV/0!</v>
      </c>
      <c r="H109" s="30">
        <f t="shared" si="114"/>
        <v>0</v>
      </c>
      <c r="I109" s="30">
        <f t="shared" si="114"/>
        <v>0</v>
      </c>
      <c r="J109" s="19">
        <f t="shared" si="90"/>
        <v>0</v>
      </c>
      <c r="K109" s="19" t="e">
        <f t="shared" si="78"/>
        <v>#DIV/0!</v>
      </c>
      <c r="L109" s="19">
        <f t="shared" si="76"/>
        <v>-10609901.18</v>
      </c>
      <c r="M109" s="19">
        <f t="shared" si="77"/>
        <v>0</v>
      </c>
    </row>
    <row r="110" spans="1:13" s="40" customFormat="1" ht="18" x14ac:dyDescent="0.25">
      <c r="A110" s="54" t="s">
        <v>224</v>
      </c>
      <c r="B110" s="32" t="s">
        <v>234</v>
      </c>
      <c r="C110" s="22">
        <v>10609901.18</v>
      </c>
      <c r="D110" s="22"/>
      <c r="E110" s="22"/>
      <c r="F110" s="24"/>
      <c r="G110" s="24"/>
      <c r="H110" s="22"/>
      <c r="I110" s="22">
        <v>0</v>
      </c>
      <c r="J110" s="24"/>
      <c r="K110" s="24"/>
      <c r="L110" s="19">
        <f t="shared" si="76"/>
        <v>-10609901.18</v>
      </c>
      <c r="M110" s="19">
        <f t="shared" si="77"/>
        <v>0</v>
      </c>
    </row>
    <row r="111" spans="1:13" ht="34.5" x14ac:dyDescent="0.25">
      <c r="A111" s="69" t="s">
        <v>145</v>
      </c>
      <c r="B111" s="33" t="s">
        <v>146</v>
      </c>
      <c r="C111" s="30">
        <f t="shared" ref="C111:C112" si="115">C112</f>
        <v>150000</v>
      </c>
      <c r="D111" s="30">
        <f>D112</f>
        <v>0</v>
      </c>
      <c r="E111" s="30">
        <f t="shared" ref="E111:E112" si="116">E112</f>
        <v>0</v>
      </c>
      <c r="F111" s="13"/>
      <c r="G111" s="13"/>
      <c r="H111" s="30">
        <f t="shared" ref="H111:I112" si="117">H112</f>
        <v>0</v>
      </c>
      <c r="I111" s="30">
        <f t="shared" si="117"/>
        <v>0</v>
      </c>
      <c r="J111" s="19">
        <f t="shared" si="90"/>
        <v>0</v>
      </c>
      <c r="K111" s="19" t="e">
        <f t="shared" si="78"/>
        <v>#DIV/0!</v>
      </c>
      <c r="L111" s="19">
        <f t="shared" si="76"/>
        <v>-150000</v>
      </c>
      <c r="M111" s="19">
        <f t="shared" si="77"/>
        <v>0</v>
      </c>
    </row>
    <row r="112" spans="1:13" s="39" customFormat="1" ht="51.75" customHeight="1" x14ac:dyDescent="0.25">
      <c r="A112" s="70" t="s">
        <v>147</v>
      </c>
      <c r="B112" s="33" t="s">
        <v>148</v>
      </c>
      <c r="C112" s="34">
        <f t="shared" si="115"/>
        <v>150000</v>
      </c>
      <c r="D112" s="34">
        <v>0</v>
      </c>
      <c r="E112" s="34">
        <f t="shared" si="116"/>
        <v>0</v>
      </c>
      <c r="F112" s="13"/>
      <c r="G112" s="13"/>
      <c r="H112" s="34">
        <f t="shared" si="117"/>
        <v>0</v>
      </c>
      <c r="I112" s="34">
        <f t="shared" si="117"/>
        <v>0</v>
      </c>
      <c r="J112" s="19"/>
      <c r="K112" s="19"/>
      <c r="L112" s="19">
        <f t="shared" si="76"/>
        <v>-150000</v>
      </c>
      <c r="M112" s="19">
        <f t="shared" si="77"/>
        <v>0</v>
      </c>
    </row>
    <row r="113" spans="1:13" s="40" customFormat="1" ht="12" customHeight="1" x14ac:dyDescent="0.25">
      <c r="A113" s="54" t="s">
        <v>222</v>
      </c>
      <c r="B113" s="32" t="s">
        <v>235</v>
      </c>
      <c r="C113" s="22">
        <v>150000</v>
      </c>
      <c r="D113" s="23"/>
      <c r="E113" s="23"/>
      <c r="F113" s="25"/>
      <c r="G113" s="25"/>
      <c r="H113" s="23"/>
      <c r="I113" s="22">
        <v>0</v>
      </c>
      <c r="J113" s="24"/>
      <c r="K113" s="24"/>
      <c r="L113" s="19">
        <f t="shared" si="76"/>
        <v>-150000</v>
      </c>
      <c r="M113" s="19">
        <f t="shared" si="77"/>
        <v>0</v>
      </c>
    </row>
    <row r="114" spans="1:13" s="40" customFormat="1" ht="12" customHeight="1" x14ac:dyDescent="0.25">
      <c r="A114" s="54"/>
      <c r="B114" s="32"/>
      <c r="C114" s="22"/>
      <c r="D114" s="23"/>
      <c r="E114" s="23"/>
      <c r="F114" s="25"/>
      <c r="G114" s="25"/>
      <c r="H114" s="23"/>
      <c r="I114" s="22"/>
      <c r="J114" s="24"/>
      <c r="K114" s="24"/>
      <c r="L114" s="19">
        <f t="shared" si="76"/>
        <v>0</v>
      </c>
      <c r="M114" s="19" t="e">
        <f t="shared" si="77"/>
        <v>#DIV/0!</v>
      </c>
    </row>
    <row r="115" spans="1:13" s="40" customFormat="1" ht="12" customHeight="1" x14ac:dyDescent="0.25">
      <c r="A115" s="54"/>
      <c r="B115" s="32"/>
      <c r="C115" s="22"/>
      <c r="D115" s="23"/>
      <c r="E115" s="23"/>
      <c r="F115" s="25"/>
      <c r="G115" s="25"/>
      <c r="H115" s="23"/>
      <c r="I115" s="22"/>
      <c r="J115" s="24"/>
      <c r="K115" s="24"/>
      <c r="L115" s="19">
        <f t="shared" si="76"/>
        <v>0</v>
      </c>
      <c r="M115" s="19" t="e">
        <f t="shared" si="77"/>
        <v>#DIV/0!</v>
      </c>
    </row>
    <row r="116" spans="1:13" s="40" customFormat="1" ht="12" customHeight="1" x14ac:dyDescent="0.25">
      <c r="A116" s="54"/>
      <c r="B116" s="32"/>
      <c r="C116" s="22"/>
      <c r="D116" s="23"/>
      <c r="E116" s="23"/>
      <c r="F116" s="25"/>
      <c r="G116" s="25"/>
      <c r="H116" s="23"/>
      <c r="I116" s="22"/>
      <c r="J116" s="24"/>
      <c r="K116" s="24"/>
      <c r="L116" s="19">
        <f t="shared" si="76"/>
        <v>0</v>
      </c>
      <c r="M116" s="19" t="e">
        <f t="shared" si="77"/>
        <v>#DIV/0!</v>
      </c>
    </row>
    <row r="117" spans="1:13" x14ac:dyDescent="0.25">
      <c r="A117" s="36" t="s">
        <v>21</v>
      </c>
      <c r="B117" s="26" t="s">
        <v>64</v>
      </c>
      <c r="C117" s="27">
        <f t="shared" ref="C117" si="118">C119</f>
        <v>460848</v>
      </c>
      <c r="D117" s="37">
        <f>D119</f>
        <v>92400</v>
      </c>
      <c r="E117" s="37">
        <f t="shared" ref="E117" si="119">E119</f>
        <v>92400</v>
      </c>
      <c r="F117" s="13">
        <f>E117-D117</f>
        <v>0</v>
      </c>
      <c r="G117" s="13">
        <f>E117/D117*100</f>
        <v>100</v>
      </c>
      <c r="H117" s="37">
        <f t="shared" ref="H117" si="120">H119</f>
        <v>92400</v>
      </c>
      <c r="I117" s="27">
        <f t="shared" ref="I117" si="121">I119</f>
        <v>92400</v>
      </c>
      <c r="J117" s="13">
        <f t="shared" si="90"/>
        <v>0</v>
      </c>
      <c r="K117" s="13">
        <f t="shared" si="78"/>
        <v>100</v>
      </c>
      <c r="L117" s="13">
        <f t="shared" si="76"/>
        <v>-368448</v>
      </c>
      <c r="M117" s="13">
        <f t="shared" si="77"/>
        <v>20.049994792209144</v>
      </c>
    </row>
    <row r="118" spans="1:13" s="39" customFormat="1" ht="22.5" x14ac:dyDescent="0.25">
      <c r="A118" s="71" t="s">
        <v>149</v>
      </c>
      <c r="B118" s="33" t="s">
        <v>150</v>
      </c>
      <c r="C118" s="31">
        <f t="shared" ref="C118" si="122">C119</f>
        <v>460848</v>
      </c>
      <c r="D118" s="31">
        <f>D119</f>
        <v>92400</v>
      </c>
      <c r="E118" s="31">
        <f t="shared" ref="E118" si="123">E119</f>
        <v>92400</v>
      </c>
      <c r="F118" s="19"/>
      <c r="G118" s="19"/>
      <c r="H118" s="31">
        <f t="shared" ref="H118:I118" si="124">H119</f>
        <v>92400</v>
      </c>
      <c r="I118" s="31">
        <f t="shared" si="124"/>
        <v>92400</v>
      </c>
      <c r="J118" s="19"/>
      <c r="K118" s="19"/>
      <c r="L118" s="19">
        <f t="shared" si="76"/>
        <v>-368448</v>
      </c>
      <c r="M118" s="19">
        <f t="shared" si="77"/>
        <v>20.049994792209144</v>
      </c>
    </row>
    <row r="119" spans="1:13" ht="32.25" x14ac:dyDescent="0.25">
      <c r="A119" s="28" t="s">
        <v>22</v>
      </c>
      <c r="B119" s="33" t="s">
        <v>151</v>
      </c>
      <c r="C119" s="30">
        <f>C120</f>
        <v>460848</v>
      </c>
      <c r="D119" s="30">
        <f t="shared" ref="D119" si="125">D120</f>
        <v>92400</v>
      </c>
      <c r="E119" s="30">
        <f>E120</f>
        <v>92400</v>
      </c>
      <c r="F119" s="19">
        <f>E119-D119</f>
        <v>0</v>
      </c>
      <c r="G119" s="19">
        <f>E119/D119*100</f>
        <v>100</v>
      </c>
      <c r="H119" s="30">
        <f>H120</f>
        <v>92400</v>
      </c>
      <c r="I119" s="30">
        <f>I120</f>
        <v>92400</v>
      </c>
      <c r="J119" s="19">
        <f t="shared" si="90"/>
        <v>0</v>
      </c>
      <c r="K119" s="19">
        <f t="shared" si="78"/>
        <v>100</v>
      </c>
      <c r="L119" s="19">
        <f t="shared" si="76"/>
        <v>-368448</v>
      </c>
      <c r="M119" s="19">
        <f t="shared" si="77"/>
        <v>20.049994792209144</v>
      </c>
    </row>
    <row r="120" spans="1:13" ht="31.5" x14ac:dyDescent="0.25">
      <c r="A120" s="72" t="s">
        <v>51</v>
      </c>
      <c r="B120" s="33" t="s">
        <v>152</v>
      </c>
      <c r="C120" s="30">
        <f t="shared" ref="C120" si="126">C121+C122+C123+C124</f>
        <v>460848</v>
      </c>
      <c r="D120" s="30">
        <v>92400</v>
      </c>
      <c r="E120" s="30">
        <f t="shared" ref="E120" si="127">E121+E122+E123+E124</f>
        <v>92400</v>
      </c>
      <c r="F120" s="19"/>
      <c r="G120" s="19"/>
      <c r="H120" s="30">
        <f t="shared" ref="H120:I120" si="128">H121+H122+H123+H124</f>
        <v>92400</v>
      </c>
      <c r="I120" s="30">
        <f t="shared" si="128"/>
        <v>92400</v>
      </c>
      <c r="J120" s="19"/>
      <c r="K120" s="19"/>
      <c r="L120" s="19">
        <f t="shared" si="76"/>
        <v>-368448</v>
      </c>
      <c r="M120" s="19">
        <f t="shared" si="77"/>
        <v>20.049994792209144</v>
      </c>
    </row>
    <row r="121" spans="1:13" s="40" customFormat="1" x14ac:dyDescent="0.25">
      <c r="A121" s="73" t="s">
        <v>13</v>
      </c>
      <c r="B121" s="32" t="s">
        <v>236</v>
      </c>
      <c r="C121" s="22">
        <v>24420</v>
      </c>
      <c r="D121" s="22"/>
      <c r="E121" s="22">
        <v>0</v>
      </c>
      <c r="F121" s="24"/>
      <c r="G121" s="24"/>
      <c r="H121" s="22">
        <v>0</v>
      </c>
      <c r="I121" s="22">
        <v>0</v>
      </c>
      <c r="J121" s="24"/>
      <c r="K121" s="24"/>
      <c r="L121" s="19">
        <f t="shared" si="76"/>
        <v>-24420</v>
      </c>
      <c r="M121" s="19">
        <f t="shared" si="77"/>
        <v>0</v>
      </c>
    </row>
    <row r="122" spans="1:13" s="40" customFormat="1" x14ac:dyDescent="0.25">
      <c r="A122" s="73" t="s">
        <v>222</v>
      </c>
      <c r="B122" s="32" t="s">
        <v>237</v>
      </c>
      <c r="C122" s="22">
        <v>245580</v>
      </c>
      <c r="D122" s="22"/>
      <c r="E122" s="22">
        <v>92400</v>
      </c>
      <c r="F122" s="24"/>
      <c r="G122" s="24"/>
      <c r="H122" s="22">
        <v>92400</v>
      </c>
      <c r="I122" s="22">
        <v>92400</v>
      </c>
      <c r="J122" s="24"/>
      <c r="K122" s="24"/>
      <c r="L122" s="19">
        <f t="shared" si="76"/>
        <v>-153180</v>
      </c>
      <c r="M122" s="19">
        <f t="shared" si="77"/>
        <v>37.625213779623742</v>
      </c>
    </row>
    <row r="123" spans="1:13" s="40" customFormat="1" x14ac:dyDescent="0.25">
      <c r="A123" s="73" t="s">
        <v>16</v>
      </c>
      <c r="B123" s="32" t="s">
        <v>238</v>
      </c>
      <c r="C123" s="22">
        <v>144404</v>
      </c>
      <c r="D123" s="22"/>
      <c r="E123" s="22">
        <v>0</v>
      </c>
      <c r="F123" s="24"/>
      <c r="G123" s="24"/>
      <c r="H123" s="22">
        <v>0</v>
      </c>
      <c r="I123" s="22">
        <v>0</v>
      </c>
      <c r="J123" s="24"/>
      <c r="K123" s="24"/>
      <c r="L123" s="19">
        <f t="shared" si="76"/>
        <v>-144404</v>
      </c>
      <c r="M123" s="19">
        <f t="shared" si="77"/>
        <v>0</v>
      </c>
    </row>
    <row r="124" spans="1:13" s="40" customFormat="1" ht="18" x14ac:dyDescent="0.25">
      <c r="A124" s="74" t="s">
        <v>239</v>
      </c>
      <c r="B124" s="32" t="s">
        <v>240</v>
      </c>
      <c r="C124" s="22">
        <v>46444</v>
      </c>
      <c r="D124" s="22"/>
      <c r="E124" s="22">
        <v>0</v>
      </c>
      <c r="F124" s="24"/>
      <c r="G124" s="24"/>
      <c r="H124" s="22">
        <v>0</v>
      </c>
      <c r="I124" s="22">
        <v>0</v>
      </c>
      <c r="J124" s="24"/>
      <c r="K124" s="24"/>
      <c r="L124" s="19">
        <f t="shared" si="76"/>
        <v>-46444</v>
      </c>
      <c r="M124" s="19">
        <f t="shared" si="77"/>
        <v>0</v>
      </c>
    </row>
    <row r="125" spans="1:13" x14ac:dyDescent="0.25">
      <c r="A125" s="36" t="s">
        <v>18</v>
      </c>
      <c r="B125" s="26" t="s">
        <v>65</v>
      </c>
      <c r="C125" s="27">
        <f>C127+C133+C138</f>
        <v>3627499.02</v>
      </c>
      <c r="D125" s="37">
        <f>D127+D133+D138+D150</f>
        <v>2408759.4</v>
      </c>
      <c r="E125" s="37">
        <f>E127+E133+E138+E150</f>
        <v>2408759.4</v>
      </c>
      <c r="F125" s="13">
        <f>E125-D125</f>
        <v>0</v>
      </c>
      <c r="G125" s="13">
        <f>E125/D125*100</f>
        <v>100</v>
      </c>
      <c r="H125" s="37">
        <f>H127+H133+H138+H150</f>
        <v>2408759.4</v>
      </c>
      <c r="I125" s="37">
        <f>I127+I133+I138+I150</f>
        <v>2408469.0299999998</v>
      </c>
      <c r="J125" s="13">
        <f t="shared" si="90"/>
        <v>-290.37000000011176</v>
      </c>
      <c r="K125" s="13">
        <f t="shared" si="78"/>
        <v>99.987945246835352</v>
      </c>
      <c r="L125" s="13">
        <f t="shared" si="76"/>
        <v>-1219029.9900000002</v>
      </c>
      <c r="M125" s="13">
        <f t="shared" si="77"/>
        <v>66.394753429871358</v>
      </c>
    </row>
    <row r="126" spans="1:13" x14ac:dyDescent="0.25">
      <c r="A126" s="75" t="s">
        <v>261</v>
      </c>
      <c r="B126" s="26"/>
      <c r="C126" s="37">
        <f>C125/C9*100</f>
        <v>7.9033590941498923</v>
      </c>
      <c r="D126" s="37">
        <f>D125/D9*100</f>
        <v>8.9772164915009807</v>
      </c>
      <c r="E126" s="37">
        <f>E125/E9*100</f>
        <v>8.9772164915009824</v>
      </c>
      <c r="F126" s="13"/>
      <c r="G126" s="13"/>
      <c r="H126" s="37">
        <f>H125/H9*100</f>
        <v>8.9753579926661917</v>
      </c>
      <c r="I126" s="37">
        <f>I125/I9*100</f>
        <v>8.9824596153576302</v>
      </c>
      <c r="J126" s="13">
        <f t="shared" ref="J126" si="129">I126-H126</f>
        <v>7.1016226914384362E-3</v>
      </c>
      <c r="K126" s="13">
        <f t="shared" ref="K126" si="130">I126/H126*100</f>
        <v>100.07912355916322</v>
      </c>
      <c r="L126" s="13">
        <f t="shared" si="76"/>
        <v>1.0791005212077378</v>
      </c>
      <c r="M126" s="13">
        <f t="shared" si="77"/>
        <v>113.65369469301343</v>
      </c>
    </row>
    <row r="127" spans="1:13" x14ac:dyDescent="0.25">
      <c r="A127" s="10" t="s">
        <v>52</v>
      </c>
      <c r="B127" s="45" t="s">
        <v>66</v>
      </c>
      <c r="C127" s="13">
        <f t="shared" ref="C127:C129" si="131">C128</f>
        <v>827874.28</v>
      </c>
      <c r="D127" s="13">
        <f t="shared" ref="D127:E129" si="132">D128</f>
        <v>0</v>
      </c>
      <c r="E127" s="13">
        <f t="shared" si="132"/>
        <v>0</v>
      </c>
      <c r="F127" s="13">
        <f>E127-D127</f>
        <v>0</v>
      </c>
      <c r="G127" s="13">
        <v>0</v>
      </c>
      <c r="H127" s="13">
        <f t="shared" ref="H127:I129" si="133">H128</f>
        <v>0</v>
      </c>
      <c r="I127" s="13">
        <f t="shared" si="133"/>
        <v>0</v>
      </c>
      <c r="J127" s="13">
        <f t="shared" si="90"/>
        <v>0</v>
      </c>
      <c r="K127" s="13" t="e">
        <f t="shared" si="78"/>
        <v>#DIV/0!</v>
      </c>
      <c r="L127" s="13">
        <f t="shared" si="76"/>
        <v>-827874.28</v>
      </c>
      <c r="M127" s="13">
        <f t="shared" si="77"/>
        <v>0</v>
      </c>
    </row>
    <row r="128" spans="1:13" ht="21.75" x14ac:dyDescent="0.25">
      <c r="A128" s="17" t="s">
        <v>53</v>
      </c>
      <c r="B128" s="33" t="s">
        <v>154</v>
      </c>
      <c r="C128" s="30">
        <f t="shared" si="131"/>
        <v>827874.28</v>
      </c>
      <c r="D128" s="30">
        <f t="shared" si="132"/>
        <v>0</v>
      </c>
      <c r="E128" s="30">
        <f t="shared" si="132"/>
        <v>0</v>
      </c>
      <c r="F128" s="19">
        <f>E128-D128</f>
        <v>0</v>
      </c>
      <c r="G128" s="19">
        <v>0</v>
      </c>
      <c r="H128" s="30">
        <f t="shared" si="133"/>
        <v>0</v>
      </c>
      <c r="I128" s="30">
        <f t="shared" si="133"/>
        <v>0</v>
      </c>
      <c r="J128" s="19">
        <f t="shared" si="90"/>
        <v>0</v>
      </c>
      <c r="K128" s="19" t="e">
        <f t="shared" si="78"/>
        <v>#DIV/0!</v>
      </c>
      <c r="L128" s="19">
        <f t="shared" si="76"/>
        <v>-827874.28</v>
      </c>
      <c r="M128" s="19">
        <f t="shared" si="77"/>
        <v>0</v>
      </c>
    </row>
    <row r="129" spans="1:13" ht="42.75" x14ac:dyDescent="0.25">
      <c r="A129" s="28" t="s">
        <v>54</v>
      </c>
      <c r="B129" s="33" t="s">
        <v>153</v>
      </c>
      <c r="C129" s="30">
        <f t="shared" si="131"/>
        <v>827874.28</v>
      </c>
      <c r="D129" s="30">
        <f t="shared" si="132"/>
        <v>0</v>
      </c>
      <c r="E129" s="30">
        <f t="shared" si="132"/>
        <v>0</v>
      </c>
      <c r="F129" s="19">
        <f t="shared" ref="F129:F130" si="134">E129-D129</f>
        <v>0</v>
      </c>
      <c r="G129" s="19">
        <v>0</v>
      </c>
      <c r="H129" s="30">
        <f t="shared" si="133"/>
        <v>0</v>
      </c>
      <c r="I129" s="30">
        <f t="shared" si="133"/>
        <v>0</v>
      </c>
      <c r="J129" s="19">
        <f t="shared" si="90"/>
        <v>0</v>
      </c>
      <c r="K129" s="19" t="e">
        <f t="shared" si="78"/>
        <v>#DIV/0!</v>
      </c>
      <c r="L129" s="19">
        <f t="shared" si="76"/>
        <v>-827874.28</v>
      </c>
      <c r="M129" s="19">
        <f t="shared" si="77"/>
        <v>0</v>
      </c>
    </row>
    <row r="130" spans="1:13" ht="21.75" x14ac:dyDescent="0.25">
      <c r="A130" s="28" t="s">
        <v>41</v>
      </c>
      <c r="B130" s="33" t="s">
        <v>155</v>
      </c>
      <c r="C130" s="30">
        <f>C131+C132</f>
        <v>827874.28</v>
      </c>
      <c r="D130" s="30">
        <v>0</v>
      </c>
      <c r="E130" s="30">
        <f>E131+E132</f>
        <v>0</v>
      </c>
      <c r="F130" s="19">
        <f t="shared" si="134"/>
        <v>0</v>
      </c>
      <c r="G130" s="19">
        <v>0</v>
      </c>
      <c r="H130" s="30">
        <f>H131+H132</f>
        <v>0</v>
      </c>
      <c r="I130" s="30">
        <f>I131+I132</f>
        <v>0</v>
      </c>
      <c r="J130" s="19">
        <f t="shared" si="90"/>
        <v>0</v>
      </c>
      <c r="K130" s="19" t="e">
        <f t="shared" si="78"/>
        <v>#DIV/0!</v>
      </c>
      <c r="L130" s="19">
        <f t="shared" si="76"/>
        <v>-827874.28</v>
      </c>
      <c r="M130" s="19">
        <f t="shared" si="77"/>
        <v>0</v>
      </c>
    </row>
    <row r="131" spans="1:13" x14ac:dyDescent="0.25">
      <c r="A131" s="20" t="s">
        <v>42</v>
      </c>
      <c r="B131" s="32" t="s">
        <v>156</v>
      </c>
      <c r="C131" s="22">
        <v>777874.28</v>
      </c>
      <c r="D131" s="23"/>
      <c r="E131" s="23">
        <v>0</v>
      </c>
      <c r="F131" s="24" t="s">
        <v>8</v>
      </c>
      <c r="G131" s="24" t="s">
        <v>8</v>
      </c>
      <c r="H131" s="23">
        <v>0</v>
      </c>
      <c r="I131" s="22">
        <v>0</v>
      </c>
      <c r="J131" s="19">
        <f t="shared" si="90"/>
        <v>0</v>
      </c>
      <c r="K131" s="19" t="e">
        <f t="shared" si="78"/>
        <v>#DIV/0!</v>
      </c>
      <c r="L131" s="19">
        <f t="shared" si="76"/>
        <v>-777874.28</v>
      </c>
      <c r="M131" s="19">
        <f t="shared" si="77"/>
        <v>0</v>
      </c>
    </row>
    <row r="132" spans="1:13" ht="19.5" x14ac:dyDescent="0.25">
      <c r="A132" s="20" t="s">
        <v>14</v>
      </c>
      <c r="B132" s="32" t="s">
        <v>157</v>
      </c>
      <c r="C132" s="22">
        <v>50000</v>
      </c>
      <c r="D132" s="23"/>
      <c r="E132" s="23">
        <v>0</v>
      </c>
      <c r="F132" s="24" t="s">
        <v>8</v>
      </c>
      <c r="G132" s="24" t="s">
        <v>8</v>
      </c>
      <c r="H132" s="23">
        <v>0</v>
      </c>
      <c r="I132" s="22">
        <v>0</v>
      </c>
      <c r="J132" s="19">
        <f t="shared" si="90"/>
        <v>0</v>
      </c>
      <c r="K132" s="19" t="e">
        <f t="shared" si="78"/>
        <v>#DIV/0!</v>
      </c>
      <c r="L132" s="19">
        <f t="shared" si="76"/>
        <v>-50000</v>
      </c>
      <c r="M132" s="19">
        <f t="shared" si="77"/>
        <v>0</v>
      </c>
    </row>
    <row r="133" spans="1:13" x14ac:dyDescent="0.25">
      <c r="A133" s="36" t="s">
        <v>31</v>
      </c>
      <c r="B133" s="45" t="s">
        <v>67</v>
      </c>
      <c r="C133" s="27">
        <f>C135</f>
        <v>38926.14</v>
      </c>
      <c r="D133" s="37">
        <f>D135</f>
        <v>0</v>
      </c>
      <c r="E133" s="37">
        <f>E135</f>
        <v>0</v>
      </c>
      <c r="F133" s="13">
        <f>E133-D133</f>
        <v>0</v>
      </c>
      <c r="G133" s="13" t="e">
        <f>E133/D133*100</f>
        <v>#DIV/0!</v>
      </c>
      <c r="H133" s="37">
        <f>H135</f>
        <v>0</v>
      </c>
      <c r="I133" s="27">
        <f>I135</f>
        <v>0</v>
      </c>
      <c r="J133" s="13">
        <f t="shared" si="90"/>
        <v>0</v>
      </c>
      <c r="K133" s="13" t="e">
        <f t="shared" si="78"/>
        <v>#DIV/0!</v>
      </c>
      <c r="L133" s="13">
        <f t="shared" si="76"/>
        <v>-38926.14</v>
      </c>
      <c r="M133" s="13">
        <f t="shared" si="77"/>
        <v>0</v>
      </c>
    </row>
    <row r="134" spans="1:13" x14ac:dyDescent="0.25">
      <c r="A134" s="28" t="s">
        <v>158</v>
      </c>
      <c r="B134" s="29" t="s">
        <v>159</v>
      </c>
      <c r="C134" s="27">
        <f>C135</f>
        <v>38926.14</v>
      </c>
      <c r="D134" s="27">
        <f>D135</f>
        <v>0</v>
      </c>
      <c r="E134" s="27">
        <f>E135</f>
        <v>0</v>
      </c>
      <c r="F134" s="13"/>
      <c r="G134" s="13"/>
      <c r="H134" s="27">
        <f>H135</f>
        <v>0</v>
      </c>
      <c r="I134" s="27">
        <f>I135</f>
        <v>0</v>
      </c>
      <c r="J134" s="13">
        <f t="shared" si="90"/>
        <v>0</v>
      </c>
      <c r="K134" s="13" t="e">
        <f t="shared" si="78"/>
        <v>#DIV/0!</v>
      </c>
      <c r="L134" s="13">
        <f t="shared" si="76"/>
        <v>-38926.14</v>
      </c>
      <c r="M134" s="13">
        <f t="shared" si="77"/>
        <v>0</v>
      </c>
    </row>
    <row r="135" spans="1:13" x14ac:dyDescent="0.25">
      <c r="A135" s="28" t="s">
        <v>56</v>
      </c>
      <c r="B135" s="29" t="s">
        <v>160</v>
      </c>
      <c r="C135" s="31">
        <f t="shared" ref="C135:C136" si="135">C136</f>
        <v>38926.14</v>
      </c>
      <c r="D135" s="31">
        <f>D136</f>
        <v>0</v>
      </c>
      <c r="E135" s="31">
        <f t="shared" ref="E135:E136" si="136">E136</f>
        <v>0</v>
      </c>
      <c r="F135" s="19">
        <f>E135-D135</f>
        <v>0</v>
      </c>
      <c r="G135" s="19" t="e">
        <f>E135/D135*100</f>
        <v>#DIV/0!</v>
      </c>
      <c r="H135" s="31">
        <f t="shared" ref="H135:I136" si="137">H136</f>
        <v>0</v>
      </c>
      <c r="I135" s="31">
        <f t="shared" si="137"/>
        <v>0</v>
      </c>
      <c r="J135" s="19">
        <f t="shared" si="90"/>
        <v>0</v>
      </c>
      <c r="K135" s="19" t="e">
        <f t="shared" si="78"/>
        <v>#DIV/0!</v>
      </c>
      <c r="L135" s="19">
        <f t="shared" si="76"/>
        <v>-38926.14</v>
      </c>
      <c r="M135" s="19">
        <f t="shared" si="77"/>
        <v>0</v>
      </c>
    </row>
    <row r="136" spans="1:13" ht="45" customHeight="1" x14ac:dyDescent="0.25">
      <c r="A136" s="70" t="s">
        <v>161</v>
      </c>
      <c r="B136" s="29" t="s">
        <v>162</v>
      </c>
      <c r="C136" s="31">
        <f t="shared" si="135"/>
        <v>38926.14</v>
      </c>
      <c r="D136" s="31">
        <v>0</v>
      </c>
      <c r="E136" s="31">
        <f t="shared" si="136"/>
        <v>0</v>
      </c>
      <c r="F136" s="19"/>
      <c r="G136" s="19"/>
      <c r="H136" s="31">
        <f t="shared" si="137"/>
        <v>0</v>
      </c>
      <c r="I136" s="31">
        <f t="shared" si="137"/>
        <v>0</v>
      </c>
      <c r="J136" s="19">
        <f t="shared" si="90"/>
        <v>0</v>
      </c>
      <c r="K136" s="19" t="e">
        <f t="shared" si="78"/>
        <v>#DIV/0!</v>
      </c>
      <c r="L136" s="19">
        <f t="shared" si="76"/>
        <v>-38926.14</v>
      </c>
      <c r="M136" s="19">
        <f t="shared" si="77"/>
        <v>0</v>
      </c>
    </row>
    <row r="137" spans="1:13" s="40" customFormat="1" ht="39" customHeight="1" x14ac:dyDescent="0.25">
      <c r="A137" s="76" t="s">
        <v>241</v>
      </c>
      <c r="B137" s="55" t="s">
        <v>242</v>
      </c>
      <c r="C137" s="22">
        <v>38926.14</v>
      </c>
      <c r="D137" s="35"/>
      <c r="E137" s="35">
        <v>0</v>
      </c>
      <c r="F137" s="24"/>
      <c r="G137" s="24"/>
      <c r="H137" s="35">
        <v>0</v>
      </c>
      <c r="I137" s="22">
        <v>0</v>
      </c>
      <c r="J137" s="19">
        <f t="shared" si="90"/>
        <v>0</v>
      </c>
      <c r="K137" s="19" t="e">
        <f t="shared" si="78"/>
        <v>#DIV/0!</v>
      </c>
      <c r="L137" s="19">
        <f t="shared" si="76"/>
        <v>-38926.14</v>
      </c>
      <c r="M137" s="19">
        <f t="shared" si="77"/>
        <v>0</v>
      </c>
    </row>
    <row r="138" spans="1:13" ht="18.75" customHeight="1" x14ac:dyDescent="0.25">
      <c r="A138" s="36" t="s">
        <v>72</v>
      </c>
      <c r="B138" s="45" t="s">
        <v>295</v>
      </c>
      <c r="C138" s="27">
        <f>C140</f>
        <v>2760698.6</v>
      </c>
      <c r="D138" s="27">
        <f>D139</f>
        <v>2398759.4</v>
      </c>
      <c r="E138" s="27">
        <f>E139</f>
        <v>2398759.4</v>
      </c>
      <c r="F138" s="13"/>
      <c r="G138" s="13"/>
      <c r="H138" s="27">
        <f>H139</f>
        <v>2398759.4</v>
      </c>
      <c r="I138" s="27">
        <f>I139</f>
        <v>2398469.0299999998</v>
      </c>
      <c r="J138" s="13">
        <f t="shared" si="90"/>
        <v>-290.37000000011176</v>
      </c>
      <c r="K138" s="13">
        <f t="shared" si="78"/>
        <v>99.987894992719987</v>
      </c>
      <c r="L138" s="13">
        <f t="shared" si="76"/>
        <v>-362229.5700000003</v>
      </c>
      <c r="M138" s="13">
        <f t="shared" si="77"/>
        <v>86.879061336141504</v>
      </c>
    </row>
    <row r="139" spans="1:13" x14ac:dyDescent="0.25">
      <c r="A139" s="28" t="s">
        <v>163</v>
      </c>
      <c r="B139" s="29" t="s">
        <v>294</v>
      </c>
      <c r="C139" s="30">
        <f>C140</f>
        <v>2760698.6</v>
      </c>
      <c r="D139" s="30">
        <f>D140+D145</f>
        <v>2398759.4</v>
      </c>
      <c r="E139" s="30">
        <f>E140+E145</f>
        <v>2398759.4</v>
      </c>
      <c r="F139" s="19"/>
      <c r="G139" s="19"/>
      <c r="H139" s="30">
        <f>H140+H145</f>
        <v>2398759.4</v>
      </c>
      <c r="I139" s="30">
        <f>I140+I145</f>
        <v>2398469.0299999998</v>
      </c>
      <c r="J139" s="19">
        <f t="shared" si="90"/>
        <v>-290.37000000011176</v>
      </c>
      <c r="K139" s="19">
        <f t="shared" si="78"/>
        <v>99.987894992719987</v>
      </c>
      <c r="L139" s="19">
        <f t="shared" si="76"/>
        <v>-362229.5700000003</v>
      </c>
      <c r="M139" s="19">
        <f t="shared" si="77"/>
        <v>86.879061336141504</v>
      </c>
    </row>
    <row r="140" spans="1:13" x14ac:dyDescent="0.25">
      <c r="A140" s="28" t="s">
        <v>164</v>
      </c>
      <c r="B140" s="29" t="s">
        <v>293</v>
      </c>
      <c r="C140" s="31">
        <f t="shared" ref="C140:C141" si="138">C141</f>
        <v>2760698.6</v>
      </c>
      <c r="D140" s="31">
        <f t="shared" ref="D140:E141" si="139">D141</f>
        <v>2018000</v>
      </c>
      <c r="E140" s="31">
        <f t="shared" si="139"/>
        <v>2018000</v>
      </c>
      <c r="F140" s="19"/>
      <c r="G140" s="19"/>
      <c r="H140" s="31">
        <f t="shared" ref="H140:I141" si="140">H141</f>
        <v>2018000</v>
      </c>
      <c r="I140" s="31">
        <f t="shared" si="140"/>
        <v>2017709.63</v>
      </c>
      <c r="J140" s="19">
        <f t="shared" si="90"/>
        <v>-290.37000000011176</v>
      </c>
      <c r="K140" s="19">
        <f t="shared" si="78"/>
        <v>99.985611000991071</v>
      </c>
      <c r="L140" s="19">
        <f t="shared" si="76"/>
        <v>-742988.9700000002</v>
      </c>
      <c r="M140" s="19">
        <f t="shared" si="77"/>
        <v>73.086921911721902</v>
      </c>
    </row>
    <row r="141" spans="1:13" s="39" customFormat="1" ht="21" x14ac:dyDescent="0.25">
      <c r="A141" s="77" t="s">
        <v>165</v>
      </c>
      <c r="B141" s="29" t="s">
        <v>292</v>
      </c>
      <c r="C141" s="31">
        <f t="shared" si="138"/>
        <v>2760698.6</v>
      </c>
      <c r="D141" s="31">
        <f>D142</f>
        <v>2018000</v>
      </c>
      <c r="E141" s="31">
        <f t="shared" si="139"/>
        <v>2018000</v>
      </c>
      <c r="F141" s="19"/>
      <c r="G141" s="19"/>
      <c r="H141" s="31">
        <f t="shared" si="140"/>
        <v>2018000</v>
      </c>
      <c r="I141" s="31">
        <f t="shared" si="140"/>
        <v>2017709.63</v>
      </c>
      <c r="J141" s="19">
        <f t="shared" si="90"/>
        <v>-290.37000000011176</v>
      </c>
      <c r="K141" s="19">
        <f t="shared" si="78"/>
        <v>99.985611000991071</v>
      </c>
      <c r="L141" s="19">
        <f t="shared" ref="L141:L204" si="141">I141-C141</f>
        <v>-742988.9700000002</v>
      </c>
      <c r="M141" s="19">
        <f t="shared" ref="M141:M204" si="142">I141/C141*100</f>
        <v>73.086921911721902</v>
      </c>
    </row>
    <row r="142" spans="1:13" ht="31.5" x14ac:dyDescent="0.25">
      <c r="A142" s="52" t="s">
        <v>139</v>
      </c>
      <c r="B142" s="29" t="s">
        <v>290</v>
      </c>
      <c r="C142" s="31">
        <f t="shared" ref="C142" si="143">C143+C144</f>
        <v>2760698.6</v>
      </c>
      <c r="D142" s="31">
        <v>2018000</v>
      </c>
      <c r="E142" s="31">
        <f t="shared" ref="E142" si="144">E143+E144</f>
        <v>2018000</v>
      </c>
      <c r="F142" s="19"/>
      <c r="G142" s="19"/>
      <c r="H142" s="31">
        <f t="shared" ref="H142:I142" si="145">H143+H144</f>
        <v>2018000</v>
      </c>
      <c r="I142" s="31">
        <f t="shared" si="145"/>
        <v>2017709.63</v>
      </c>
      <c r="J142" s="19">
        <f t="shared" si="90"/>
        <v>-290.37000000011176</v>
      </c>
      <c r="K142" s="19">
        <f t="shared" si="78"/>
        <v>99.985611000991071</v>
      </c>
      <c r="L142" s="19">
        <f t="shared" si="141"/>
        <v>-742988.9700000002</v>
      </c>
      <c r="M142" s="19">
        <f t="shared" si="142"/>
        <v>73.086921911721902</v>
      </c>
    </row>
    <row r="143" spans="1:13" s="40" customFormat="1" ht="18" x14ac:dyDescent="0.25">
      <c r="A143" s="54" t="s">
        <v>224</v>
      </c>
      <c r="B143" s="55" t="s">
        <v>291</v>
      </c>
      <c r="C143" s="22">
        <v>2543392.44</v>
      </c>
      <c r="D143" s="35"/>
      <c r="E143" s="35">
        <v>2018000</v>
      </c>
      <c r="F143" s="24"/>
      <c r="G143" s="24"/>
      <c r="H143" s="35">
        <v>2018000</v>
      </c>
      <c r="I143" s="22">
        <v>2017709.63</v>
      </c>
      <c r="J143" s="19">
        <f t="shared" si="90"/>
        <v>-290.37000000011176</v>
      </c>
      <c r="K143" s="19">
        <f t="shared" si="78"/>
        <v>99.985611000991071</v>
      </c>
      <c r="L143" s="19">
        <f t="shared" si="141"/>
        <v>-525682.81000000006</v>
      </c>
      <c r="M143" s="19">
        <f t="shared" si="142"/>
        <v>79.331431448306105</v>
      </c>
    </row>
    <row r="144" spans="1:13" s="40" customFormat="1" ht="18" x14ac:dyDescent="0.25">
      <c r="A144" s="54" t="s">
        <v>239</v>
      </c>
      <c r="B144" s="55" t="s">
        <v>290</v>
      </c>
      <c r="C144" s="22">
        <v>217306.16</v>
      </c>
      <c r="D144" s="35"/>
      <c r="E144" s="35">
        <v>0</v>
      </c>
      <c r="F144" s="24"/>
      <c r="G144" s="24"/>
      <c r="H144" s="35">
        <v>0</v>
      </c>
      <c r="I144" s="22">
        <v>0</v>
      </c>
      <c r="J144" s="19">
        <f t="shared" si="90"/>
        <v>0</v>
      </c>
      <c r="K144" s="19" t="e">
        <f t="shared" si="78"/>
        <v>#DIV/0!</v>
      </c>
      <c r="L144" s="19">
        <f t="shared" si="141"/>
        <v>-217306.16</v>
      </c>
      <c r="M144" s="19">
        <f t="shared" si="142"/>
        <v>0</v>
      </c>
    </row>
    <row r="145" spans="1:13" s="40" customFormat="1" ht="21" x14ac:dyDescent="0.25">
      <c r="A145" s="77" t="s">
        <v>268</v>
      </c>
      <c r="B145" s="29" t="s">
        <v>296</v>
      </c>
      <c r="C145" s="31">
        <f t="shared" ref="C145" si="146">C146</f>
        <v>0</v>
      </c>
      <c r="D145" s="31">
        <v>380759.4</v>
      </c>
      <c r="E145" s="31">
        <f>E146+E147+E148+E149</f>
        <v>380759.4</v>
      </c>
      <c r="F145" s="19"/>
      <c r="G145" s="19"/>
      <c r="H145" s="31">
        <f>H146+H147+H148+H149</f>
        <v>380759.4</v>
      </c>
      <c r="I145" s="31">
        <f>I146+I147+I148+I149</f>
        <v>380759.4</v>
      </c>
      <c r="J145" s="19">
        <f t="shared" ref="J145" si="147">I145-H145</f>
        <v>0</v>
      </c>
      <c r="K145" s="19">
        <f t="shared" ref="K145" si="148">I145/H145*100</f>
        <v>100</v>
      </c>
      <c r="L145" s="19">
        <f t="shared" si="141"/>
        <v>380759.4</v>
      </c>
      <c r="M145" s="19" t="e">
        <f t="shared" si="142"/>
        <v>#DIV/0!</v>
      </c>
    </row>
    <row r="146" spans="1:13" s="40" customFormat="1" x14ac:dyDescent="0.25">
      <c r="A146" s="54" t="s">
        <v>13</v>
      </c>
      <c r="B146" s="55" t="s">
        <v>297</v>
      </c>
      <c r="C146" s="22"/>
      <c r="D146" s="35">
        <v>0</v>
      </c>
      <c r="E146" s="35">
        <v>97000</v>
      </c>
      <c r="F146" s="24"/>
      <c r="G146" s="24"/>
      <c r="H146" s="35">
        <v>97000</v>
      </c>
      <c r="I146" s="22">
        <v>97000</v>
      </c>
      <c r="J146" s="19"/>
      <c r="K146" s="19"/>
      <c r="L146" s="19">
        <f t="shared" si="141"/>
        <v>97000</v>
      </c>
      <c r="M146" s="19" t="e">
        <f t="shared" si="142"/>
        <v>#DIV/0!</v>
      </c>
    </row>
    <row r="147" spans="1:13" s="40" customFormat="1" ht="18" x14ac:dyDescent="0.25">
      <c r="A147" s="54" t="s">
        <v>301</v>
      </c>
      <c r="B147" s="55" t="s">
        <v>298</v>
      </c>
      <c r="C147" s="22"/>
      <c r="D147" s="35"/>
      <c r="E147" s="35">
        <v>94999.4</v>
      </c>
      <c r="F147" s="24"/>
      <c r="G147" s="24"/>
      <c r="H147" s="35">
        <v>94999.4</v>
      </c>
      <c r="I147" s="22">
        <v>94999.4</v>
      </c>
      <c r="J147" s="19"/>
      <c r="K147" s="19"/>
      <c r="L147" s="19">
        <f t="shared" si="141"/>
        <v>94999.4</v>
      </c>
      <c r="M147" s="19" t="e">
        <f t="shared" si="142"/>
        <v>#DIV/0!</v>
      </c>
    </row>
    <row r="148" spans="1:13" s="40" customFormat="1" x14ac:dyDescent="0.25">
      <c r="A148" s="54" t="s">
        <v>16</v>
      </c>
      <c r="B148" s="55" t="s">
        <v>299</v>
      </c>
      <c r="C148" s="22"/>
      <c r="D148" s="35"/>
      <c r="E148" s="35">
        <v>99000</v>
      </c>
      <c r="F148" s="24"/>
      <c r="G148" s="24"/>
      <c r="H148" s="35">
        <v>99000</v>
      </c>
      <c r="I148" s="22">
        <v>99000</v>
      </c>
      <c r="J148" s="19"/>
      <c r="K148" s="19"/>
      <c r="L148" s="19">
        <f t="shared" si="141"/>
        <v>99000</v>
      </c>
      <c r="M148" s="19" t="e">
        <f t="shared" si="142"/>
        <v>#DIV/0!</v>
      </c>
    </row>
    <row r="149" spans="1:13" s="40" customFormat="1" ht="18" x14ac:dyDescent="0.25">
      <c r="A149" s="54" t="s">
        <v>14</v>
      </c>
      <c r="B149" s="55" t="s">
        <v>300</v>
      </c>
      <c r="C149" s="22"/>
      <c r="D149" s="35"/>
      <c r="E149" s="35">
        <v>89760</v>
      </c>
      <c r="F149" s="24"/>
      <c r="G149" s="24"/>
      <c r="H149" s="35">
        <v>89760</v>
      </c>
      <c r="I149" s="22">
        <v>89760</v>
      </c>
      <c r="J149" s="19"/>
      <c r="K149" s="19"/>
      <c r="L149" s="19">
        <f t="shared" si="141"/>
        <v>89760</v>
      </c>
      <c r="M149" s="19" t="e">
        <f t="shared" si="142"/>
        <v>#DIV/0!</v>
      </c>
    </row>
    <row r="150" spans="1:13" s="40" customFormat="1" ht="42" x14ac:dyDescent="0.25">
      <c r="A150" s="52" t="s">
        <v>302</v>
      </c>
      <c r="B150" s="29" t="s">
        <v>303</v>
      </c>
      <c r="C150" s="30"/>
      <c r="D150" s="31">
        <v>10000</v>
      </c>
      <c r="E150" s="30">
        <f>E151</f>
        <v>10000</v>
      </c>
      <c r="F150" s="19"/>
      <c r="G150" s="19"/>
      <c r="H150" s="30">
        <f>H151</f>
        <v>10000</v>
      </c>
      <c r="I150" s="30">
        <f>I151</f>
        <v>10000</v>
      </c>
      <c r="J150" s="19"/>
      <c r="K150" s="19"/>
      <c r="L150" s="19">
        <f t="shared" si="141"/>
        <v>10000</v>
      </c>
      <c r="M150" s="19" t="e">
        <f t="shared" si="142"/>
        <v>#DIV/0!</v>
      </c>
    </row>
    <row r="151" spans="1:13" s="40" customFormat="1" ht="18" x14ac:dyDescent="0.25">
      <c r="A151" s="54" t="s">
        <v>301</v>
      </c>
      <c r="B151" s="55" t="s">
        <v>342</v>
      </c>
      <c r="C151" s="22"/>
      <c r="D151" s="35">
        <v>10000</v>
      </c>
      <c r="E151" s="35">
        <v>10000</v>
      </c>
      <c r="F151" s="24"/>
      <c r="G151" s="24"/>
      <c r="H151" s="35">
        <v>10000</v>
      </c>
      <c r="I151" s="22">
        <v>10000</v>
      </c>
      <c r="J151" s="19"/>
      <c r="K151" s="19"/>
      <c r="L151" s="19">
        <f t="shared" si="141"/>
        <v>10000</v>
      </c>
      <c r="M151" s="19" t="e">
        <f t="shared" si="142"/>
        <v>#DIV/0!</v>
      </c>
    </row>
    <row r="152" spans="1:13" x14ac:dyDescent="0.25">
      <c r="A152" s="10" t="s">
        <v>19</v>
      </c>
      <c r="B152" s="26" t="s">
        <v>68</v>
      </c>
      <c r="C152" s="37">
        <f>C154+C178+C190</f>
        <v>6047050.2999999998</v>
      </c>
      <c r="D152" s="37">
        <f>D154+D178+D190</f>
        <v>6577904.8700000001</v>
      </c>
      <c r="E152" s="37">
        <f>E154+E178+E190</f>
        <v>6570954.8700000001</v>
      </c>
      <c r="F152" s="13">
        <f>E152-D152</f>
        <v>-6950</v>
      </c>
      <c r="G152" s="13">
        <f>E152/D152*100</f>
        <v>99.894343257657965</v>
      </c>
      <c r="H152" s="37">
        <f>H154+H178+H190</f>
        <v>6570955.2699999996</v>
      </c>
      <c r="I152" s="37">
        <f>I154+I178+I190</f>
        <v>6570011.2799999993</v>
      </c>
      <c r="J152" s="13">
        <f t="shared" si="90"/>
        <v>-943.99000000022352</v>
      </c>
      <c r="K152" s="13">
        <f t="shared" si="78"/>
        <v>99.985633900076749</v>
      </c>
      <c r="L152" s="13">
        <f t="shared" si="141"/>
        <v>522960.97999999952</v>
      </c>
      <c r="M152" s="13">
        <f t="shared" si="142"/>
        <v>108.64819960237473</v>
      </c>
    </row>
    <row r="153" spans="1:13" x14ac:dyDescent="0.25">
      <c r="A153" s="15" t="s">
        <v>261</v>
      </c>
      <c r="B153" s="26"/>
      <c r="C153" s="37">
        <f>C152/C9*100</f>
        <v>13.174920163393134</v>
      </c>
      <c r="D153" s="37">
        <f>D152/D9*100</f>
        <v>24.515223927507503</v>
      </c>
      <c r="E153" s="37">
        <f>E152/E9*100</f>
        <v>24.489321940527851</v>
      </c>
      <c r="F153" s="13"/>
      <c r="G153" s="13"/>
      <c r="H153" s="37">
        <f>H152/H9*100</f>
        <v>24.484253554774519</v>
      </c>
      <c r="I153" s="37">
        <f>I152/I9*100</f>
        <v>24.503059935565823</v>
      </c>
      <c r="J153" s="13">
        <f t="shared" ref="J153" si="149">I153-H153</f>
        <v>1.8806380791303923E-2</v>
      </c>
      <c r="K153" s="13">
        <f t="shared" ref="K153" si="150">I153/H153*100</f>
        <v>100.07681010470355</v>
      </c>
      <c r="L153" s="13">
        <f t="shared" si="141"/>
        <v>11.328139772172689</v>
      </c>
      <c r="M153" s="13">
        <f t="shared" si="142"/>
        <v>185.98260658647652</v>
      </c>
    </row>
    <row r="154" spans="1:13" x14ac:dyDescent="0.25">
      <c r="A154" s="10" t="s">
        <v>32</v>
      </c>
      <c r="B154" s="26" t="s">
        <v>69</v>
      </c>
      <c r="C154" s="37">
        <f>C155+C165</f>
        <v>3261226.71</v>
      </c>
      <c r="D154" s="37">
        <f>D155+D165</f>
        <v>2670478.29</v>
      </c>
      <c r="E154" s="37">
        <f>E155+E165</f>
        <v>2670478.29</v>
      </c>
      <c r="F154" s="13">
        <f>E154-D154</f>
        <v>0</v>
      </c>
      <c r="G154" s="13">
        <f>E154/D154*100</f>
        <v>100</v>
      </c>
      <c r="H154" s="37">
        <f>H155+H165</f>
        <v>2670478.69</v>
      </c>
      <c r="I154" s="37">
        <f>I155+I165</f>
        <v>2669852.69</v>
      </c>
      <c r="J154" s="13">
        <f t="shared" si="90"/>
        <v>-626</v>
      </c>
      <c r="K154" s="13">
        <f t="shared" si="78"/>
        <v>99.976558509815334</v>
      </c>
      <c r="L154" s="13">
        <f t="shared" si="141"/>
        <v>-591374.02</v>
      </c>
      <c r="M154" s="13">
        <f t="shared" si="142"/>
        <v>81.866516112276045</v>
      </c>
    </row>
    <row r="155" spans="1:13" s="39" customFormat="1" ht="101.25" x14ac:dyDescent="0.25">
      <c r="A155" s="59" t="s">
        <v>166</v>
      </c>
      <c r="B155" s="33" t="s">
        <v>167</v>
      </c>
      <c r="C155" s="31">
        <f t="shared" ref="C155" si="151">C156+C159+C162</f>
        <v>2035000</v>
      </c>
      <c r="D155" s="31">
        <f t="shared" ref="D155:E155" si="152">D156+D159+D162</f>
        <v>1004000</v>
      </c>
      <c r="E155" s="31">
        <f t="shared" si="152"/>
        <v>1004000</v>
      </c>
      <c r="F155" s="19"/>
      <c r="G155" s="19"/>
      <c r="H155" s="31">
        <f t="shared" ref="H155:I155" si="153">H156+H159+H162</f>
        <v>1004000</v>
      </c>
      <c r="I155" s="31">
        <f t="shared" si="153"/>
        <v>1004000</v>
      </c>
      <c r="J155" s="19">
        <f t="shared" si="90"/>
        <v>0</v>
      </c>
      <c r="K155" s="19">
        <f t="shared" si="78"/>
        <v>100</v>
      </c>
      <c r="L155" s="19">
        <f t="shared" si="141"/>
        <v>-1031000</v>
      </c>
      <c r="M155" s="19">
        <f t="shared" si="142"/>
        <v>49.336609336609335</v>
      </c>
    </row>
    <row r="156" spans="1:13" s="39" customFormat="1" ht="81" customHeight="1" x14ac:dyDescent="0.25">
      <c r="A156" s="77" t="s">
        <v>168</v>
      </c>
      <c r="B156" s="33" t="s">
        <v>169</v>
      </c>
      <c r="C156" s="31">
        <f t="shared" ref="C156:C157" si="154">C157</f>
        <v>35000</v>
      </c>
      <c r="D156" s="31">
        <f>D157</f>
        <v>1004000</v>
      </c>
      <c r="E156" s="31">
        <f t="shared" ref="E156:E157" si="155">E157</f>
        <v>1004000</v>
      </c>
      <c r="F156" s="19"/>
      <c r="G156" s="19"/>
      <c r="H156" s="31">
        <f t="shared" ref="H156:I157" si="156">H157</f>
        <v>1004000</v>
      </c>
      <c r="I156" s="31">
        <f t="shared" si="156"/>
        <v>1004000</v>
      </c>
      <c r="J156" s="19"/>
      <c r="K156" s="19"/>
      <c r="L156" s="19">
        <f t="shared" si="141"/>
        <v>969000</v>
      </c>
      <c r="M156" s="19">
        <f t="shared" si="142"/>
        <v>2868.5714285714289</v>
      </c>
    </row>
    <row r="157" spans="1:13" s="39" customFormat="1" ht="47.25" customHeight="1" x14ac:dyDescent="0.25">
      <c r="A157" s="78" t="s">
        <v>170</v>
      </c>
      <c r="B157" s="33" t="s">
        <v>171</v>
      </c>
      <c r="C157" s="31">
        <f t="shared" si="154"/>
        <v>35000</v>
      </c>
      <c r="D157" s="31">
        <v>1004000</v>
      </c>
      <c r="E157" s="31">
        <f t="shared" si="155"/>
        <v>1004000</v>
      </c>
      <c r="F157" s="19"/>
      <c r="G157" s="19"/>
      <c r="H157" s="31">
        <f t="shared" si="156"/>
        <v>1004000</v>
      </c>
      <c r="I157" s="31">
        <f t="shared" si="156"/>
        <v>1004000</v>
      </c>
      <c r="J157" s="19"/>
      <c r="K157" s="19"/>
      <c r="L157" s="19">
        <f t="shared" si="141"/>
        <v>969000</v>
      </c>
      <c r="M157" s="19">
        <f t="shared" si="142"/>
        <v>2868.5714285714289</v>
      </c>
    </row>
    <row r="158" spans="1:13" s="40" customFormat="1" ht="14.25" customHeight="1" x14ac:dyDescent="0.25">
      <c r="A158" s="79" t="s">
        <v>222</v>
      </c>
      <c r="B158" s="32" t="s">
        <v>243</v>
      </c>
      <c r="C158" s="35">
        <v>35000</v>
      </c>
      <c r="D158" s="35"/>
      <c r="E158" s="35">
        <v>1004000</v>
      </c>
      <c r="F158" s="24"/>
      <c r="G158" s="24"/>
      <c r="H158" s="35">
        <v>1004000</v>
      </c>
      <c r="I158" s="35">
        <v>1004000</v>
      </c>
      <c r="J158" s="24"/>
      <c r="K158" s="24"/>
      <c r="L158" s="19">
        <f t="shared" si="141"/>
        <v>969000</v>
      </c>
      <c r="M158" s="19">
        <f t="shared" si="142"/>
        <v>2868.5714285714289</v>
      </c>
    </row>
    <row r="159" spans="1:13" s="39" customFormat="1" ht="33.75" customHeight="1" x14ac:dyDescent="0.25">
      <c r="A159" s="77" t="s">
        <v>172</v>
      </c>
      <c r="B159" s="33" t="s">
        <v>173</v>
      </c>
      <c r="C159" s="31">
        <f t="shared" ref="C159:C160" si="157">C160</f>
        <v>200000</v>
      </c>
      <c r="D159" s="31">
        <f>D160</f>
        <v>0</v>
      </c>
      <c r="E159" s="31">
        <f t="shared" ref="E159:E160" si="158">E160</f>
        <v>0</v>
      </c>
      <c r="F159" s="19"/>
      <c r="G159" s="19"/>
      <c r="H159" s="31">
        <f t="shared" ref="H159:I160" si="159">H160</f>
        <v>0</v>
      </c>
      <c r="I159" s="31">
        <f t="shared" si="159"/>
        <v>0</v>
      </c>
      <c r="J159" s="19"/>
      <c r="K159" s="19"/>
      <c r="L159" s="19">
        <f t="shared" si="141"/>
        <v>-200000</v>
      </c>
      <c r="M159" s="19">
        <f t="shared" si="142"/>
        <v>0</v>
      </c>
    </row>
    <row r="160" spans="1:13" s="39" customFormat="1" ht="47.25" customHeight="1" x14ac:dyDescent="0.25">
      <c r="A160" s="78" t="s">
        <v>147</v>
      </c>
      <c r="B160" s="33" t="s">
        <v>174</v>
      </c>
      <c r="C160" s="31">
        <f t="shared" si="157"/>
        <v>200000</v>
      </c>
      <c r="D160" s="31">
        <v>0</v>
      </c>
      <c r="E160" s="31">
        <f t="shared" si="158"/>
        <v>0</v>
      </c>
      <c r="F160" s="19"/>
      <c r="G160" s="19"/>
      <c r="H160" s="31">
        <f t="shared" si="159"/>
        <v>0</v>
      </c>
      <c r="I160" s="31">
        <f t="shared" si="159"/>
        <v>0</v>
      </c>
      <c r="J160" s="19"/>
      <c r="K160" s="19"/>
      <c r="L160" s="19">
        <f t="shared" si="141"/>
        <v>-200000</v>
      </c>
      <c r="M160" s="19">
        <f t="shared" si="142"/>
        <v>0</v>
      </c>
    </row>
    <row r="161" spans="1:13" s="40" customFormat="1" ht="20.25" customHeight="1" x14ac:dyDescent="0.25">
      <c r="A161" s="79" t="s">
        <v>244</v>
      </c>
      <c r="B161" s="32" t="s">
        <v>174</v>
      </c>
      <c r="C161" s="35">
        <v>200000</v>
      </c>
      <c r="D161" s="35"/>
      <c r="E161" s="35">
        <v>0</v>
      </c>
      <c r="F161" s="24"/>
      <c r="G161" s="24"/>
      <c r="H161" s="35">
        <v>0</v>
      </c>
      <c r="I161" s="35">
        <v>0</v>
      </c>
      <c r="J161" s="24"/>
      <c r="K161" s="24"/>
      <c r="L161" s="19">
        <f t="shared" si="141"/>
        <v>-200000</v>
      </c>
      <c r="M161" s="19">
        <f t="shared" si="142"/>
        <v>0</v>
      </c>
    </row>
    <row r="162" spans="1:13" s="39" customFormat="1" ht="30" customHeight="1" x14ac:dyDescent="0.25">
      <c r="A162" s="77" t="s">
        <v>175</v>
      </c>
      <c r="B162" s="33" t="s">
        <v>176</v>
      </c>
      <c r="C162" s="31">
        <f t="shared" ref="C162:C163" si="160">C163</f>
        <v>1800000</v>
      </c>
      <c r="D162" s="31">
        <f>D163</f>
        <v>0</v>
      </c>
      <c r="E162" s="31">
        <f t="shared" ref="E162:E163" si="161">E163</f>
        <v>0</v>
      </c>
      <c r="F162" s="19"/>
      <c r="G162" s="19"/>
      <c r="H162" s="31">
        <f t="shared" ref="H162:I163" si="162">H163</f>
        <v>0</v>
      </c>
      <c r="I162" s="31">
        <f t="shared" si="162"/>
        <v>0</v>
      </c>
      <c r="J162" s="19"/>
      <c r="K162" s="19"/>
      <c r="L162" s="19">
        <f t="shared" si="141"/>
        <v>-1800000</v>
      </c>
      <c r="M162" s="19">
        <f t="shared" si="142"/>
        <v>0</v>
      </c>
    </row>
    <row r="163" spans="1:13" s="39" customFormat="1" ht="52.5" x14ac:dyDescent="0.25">
      <c r="A163" s="78" t="s">
        <v>147</v>
      </c>
      <c r="B163" s="33" t="s">
        <v>177</v>
      </c>
      <c r="C163" s="31">
        <f t="shared" si="160"/>
        <v>1800000</v>
      </c>
      <c r="D163" s="31">
        <v>0</v>
      </c>
      <c r="E163" s="31">
        <f t="shared" si="161"/>
        <v>0</v>
      </c>
      <c r="F163" s="19"/>
      <c r="G163" s="19"/>
      <c r="H163" s="31">
        <f t="shared" si="162"/>
        <v>0</v>
      </c>
      <c r="I163" s="31">
        <f t="shared" si="162"/>
        <v>0</v>
      </c>
      <c r="J163" s="19"/>
      <c r="K163" s="19"/>
      <c r="L163" s="19">
        <f t="shared" si="141"/>
        <v>-1800000</v>
      </c>
      <c r="M163" s="19">
        <f t="shared" si="142"/>
        <v>0</v>
      </c>
    </row>
    <row r="164" spans="1:13" s="40" customFormat="1" ht="24" customHeight="1" x14ac:dyDescent="0.25">
      <c r="A164" s="79" t="s">
        <v>244</v>
      </c>
      <c r="B164" s="32" t="s">
        <v>245</v>
      </c>
      <c r="C164" s="35">
        <v>1800000</v>
      </c>
      <c r="D164" s="35"/>
      <c r="E164" s="35">
        <v>0</v>
      </c>
      <c r="F164" s="24"/>
      <c r="G164" s="24"/>
      <c r="H164" s="35">
        <v>0</v>
      </c>
      <c r="I164" s="35">
        <v>0</v>
      </c>
      <c r="J164" s="24"/>
      <c r="K164" s="24"/>
      <c r="L164" s="19">
        <f t="shared" si="141"/>
        <v>-1800000</v>
      </c>
      <c r="M164" s="19">
        <f t="shared" si="142"/>
        <v>0</v>
      </c>
    </row>
    <row r="165" spans="1:13" s="38" customFormat="1" x14ac:dyDescent="0.25">
      <c r="A165" s="10" t="s">
        <v>34</v>
      </c>
      <c r="B165" s="26" t="s">
        <v>178</v>
      </c>
      <c r="C165" s="27">
        <f t="shared" ref="C165" si="163">C166</f>
        <v>1226226.71</v>
      </c>
      <c r="D165" s="27">
        <f>D166+D174</f>
        <v>1666478.29</v>
      </c>
      <c r="E165" s="27">
        <f>E166+E174</f>
        <v>1666478.29</v>
      </c>
      <c r="F165" s="13">
        <f t="shared" ref="F165:F170" si="164">E165-D165</f>
        <v>0</v>
      </c>
      <c r="G165" s="13">
        <f t="shared" ref="G165:G170" si="165">E165/D165*100</f>
        <v>100</v>
      </c>
      <c r="H165" s="27">
        <f>H166+H174</f>
        <v>1666478.69</v>
      </c>
      <c r="I165" s="27">
        <f>I166+I174</f>
        <v>1665852.69</v>
      </c>
      <c r="J165" s="13">
        <f t="shared" si="90"/>
        <v>-626</v>
      </c>
      <c r="K165" s="13">
        <f t="shared" si="78"/>
        <v>99.962435763279998</v>
      </c>
      <c r="L165" s="13">
        <f t="shared" si="141"/>
        <v>439625.98</v>
      </c>
      <c r="M165" s="13">
        <f t="shared" si="142"/>
        <v>135.85193312254631</v>
      </c>
    </row>
    <row r="166" spans="1:13" s="39" customFormat="1" ht="22.5" x14ac:dyDescent="0.25">
      <c r="A166" s="80" t="s">
        <v>62</v>
      </c>
      <c r="B166" s="33" t="s">
        <v>179</v>
      </c>
      <c r="C166" s="30">
        <f t="shared" ref="C166" si="166">C167+C174</f>
        <v>1226226.71</v>
      </c>
      <c r="D166" s="30">
        <f>D167+D168</f>
        <v>1007426.39</v>
      </c>
      <c r="E166" s="30">
        <f>E167+E168</f>
        <v>1007426.39</v>
      </c>
      <c r="F166" s="19"/>
      <c r="G166" s="19"/>
      <c r="H166" s="30">
        <f>H167+H168</f>
        <v>1007426.79</v>
      </c>
      <c r="I166" s="30">
        <f>I167+I168</f>
        <v>1007426.79</v>
      </c>
      <c r="J166" s="19">
        <f t="shared" si="90"/>
        <v>0</v>
      </c>
      <c r="K166" s="19">
        <f t="shared" si="78"/>
        <v>100</v>
      </c>
      <c r="L166" s="19">
        <f t="shared" si="141"/>
        <v>-218799.91999999993</v>
      </c>
      <c r="M166" s="19">
        <f t="shared" si="142"/>
        <v>82.156650298377542</v>
      </c>
    </row>
    <row r="167" spans="1:13" ht="21" x14ac:dyDescent="0.25">
      <c r="A167" s="52" t="s">
        <v>180</v>
      </c>
      <c r="B167" s="33" t="s">
        <v>181</v>
      </c>
      <c r="C167" s="30">
        <f t="shared" ref="C167" si="167">C170+C172</f>
        <v>336528</v>
      </c>
      <c r="D167" s="30">
        <v>256435.13</v>
      </c>
      <c r="E167" s="30">
        <f t="shared" ref="E167" si="168">E170+E172</f>
        <v>256435.13</v>
      </c>
      <c r="F167" s="19">
        <f t="shared" si="164"/>
        <v>0</v>
      </c>
      <c r="G167" s="19">
        <f t="shared" si="165"/>
        <v>100</v>
      </c>
      <c r="H167" s="30">
        <f t="shared" ref="H167:I167" si="169">H170+H172</f>
        <v>256435.53</v>
      </c>
      <c r="I167" s="30">
        <f t="shared" si="169"/>
        <v>256435.53</v>
      </c>
      <c r="J167" s="19"/>
      <c r="K167" s="19"/>
      <c r="L167" s="19">
        <f t="shared" si="141"/>
        <v>-80092.47</v>
      </c>
      <c r="M167" s="19">
        <f t="shared" si="142"/>
        <v>76.200354799600618</v>
      </c>
    </row>
    <row r="168" spans="1:13" ht="31.5" x14ac:dyDescent="0.25">
      <c r="A168" s="52" t="s">
        <v>139</v>
      </c>
      <c r="B168" s="33" t="s">
        <v>341</v>
      </c>
      <c r="C168" s="30">
        <f t="shared" ref="C168:C170" si="170">C169</f>
        <v>0</v>
      </c>
      <c r="D168" s="30">
        <v>750991.26</v>
      </c>
      <c r="E168" s="30">
        <f t="shared" ref="E168:E170" si="171">E169</f>
        <v>750991.26</v>
      </c>
      <c r="F168" s="19">
        <f t="shared" ref="F168" si="172">E168-D168</f>
        <v>0</v>
      </c>
      <c r="G168" s="19">
        <f t="shared" ref="G168" si="173">E168/D168*100</f>
        <v>100</v>
      </c>
      <c r="H168" s="30">
        <f t="shared" ref="H168:I170" si="174">H169</f>
        <v>750991.26</v>
      </c>
      <c r="I168" s="30">
        <f t="shared" si="174"/>
        <v>750991.26</v>
      </c>
      <c r="J168" s="19">
        <f t="shared" ref="J168" si="175">I168-H168</f>
        <v>0</v>
      </c>
      <c r="K168" s="19">
        <f t="shared" ref="K168" si="176">I168/H168*100</f>
        <v>100</v>
      </c>
      <c r="L168" s="19">
        <f t="shared" si="141"/>
        <v>750991.26</v>
      </c>
      <c r="M168" s="19" t="e">
        <f t="shared" si="142"/>
        <v>#DIV/0!</v>
      </c>
    </row>
    <row r="169" spans="1:13" ht="18" x14ac:dyDescent="0.25">
      <c r="A169" s="54" t="s">
        <v>224</v>
      </c>
      <c r="B169" s="55" t="s">
        <v>340</v>
      </c>
      <c r="C169" s="22">
        <v>0</v>
      </c>
      <c r="D169" s="22"/>
      <c r="E169" s="22">
        <v>750991.26</v>
      </c>
      <c r="F169" s="24"/>
      <c r="G169" s="24"/>
      <c r="H169" s="22">
        <v>750991.26</v>
      </c>
      <c r="I169" s="22">
        <v>750991.26</v>
      </c>
      <c r="J169" s="24"/>
      <c r="K169" s="24"/>
      <c r="L169" s="19">
        <f t="shared" si="141"/>
        <v>750991.26</v>
      </c>
      <c r="M169" s="19" t="e">
        <f t="shared" si="142"/>
        <v>#DIV/0!</v>
      </c>
    </row>
    <row r="170" spans="1:13" ht="31.5" x14ac:dyDescent="0.25">
      <c r="A170" s="52" t="s">
        <v>139</v>
      </c>
      <c r="B170" s="33" t="s">
        <v>339</v>
      </c>
      <c r="C170" s="30">
        <f t="shared" si="170"/>
        <v>97000</v>
      </c>
      <c r="D170" s="30">
        <v>0</v>
      </c>
      <c r="E170" s="30">
        <f t="shared" si="171"/>
        <v>98000</v>
      </c>
      <c r="F170" s="19">
        <f t="shared" si="164"/>
        <v>98000</v>
      </c>
      <c r="G170" s="19" t="e">
        <f t="shared" si="165"/>
        <v>#DIV/0!</v>
      </c>
      <c r="H170" s="30">
        <f t="shared" si="174"/>
        <v>98000</v>
      </c>
      <c r="I170" s="30">
        <f t="shared" si="174"/>
        <v>98000</v>
      </c>
      <c r="J170" s="19">
        <f t="shared" si="90"/>
        <v>0</v>
      </c>
      <c r="K170" s="19">
        <f t="shared" si="78"/>
        <v>100</v>
      </c>
      <c r="L170" s="19">
        <f t="shared" si="141"/>
        <v>1000</v>
      </c>
      <c r="M170" s="19">
        <f t="shared" si="142"/>
        <v>101.03092783505154</v>
      </c>
    </row>
    <row r="171" spans="1:13" s="40" customFormat="1" x14ac:dyDescent="0.25">
      <c r="A171" s="54" t="s">
        <v>222</v>
      </c>
      <c r="B171" s="55" t="s">
        <v>338</v>
      </c>
      <c r="C171" s="22">
        <v>97000</v>
      </c>
      <c r="D171" s="22"/>
      <c r="E171" s="22">
        <v>98000</v>
      </c>
      <c r="F171" s="24"/>
      <c r="G171" s="24"/>
      <c r="H171" s="22">
        <v>98000</v>
      </c>
      <c r="I171" s="22">
        <v>98000</v>
      </c>
      <c r="J171" s="24"/>
      <c r="K171" s="24"/>
      <c r="L171" s="19">
        <f t="shared" si="141"/>
        <v>1000</v>
      </c>
      <c r="M171" s="19">
        <f t="shared" si="142"/>
        <v>101.03092783505154</v>
      </c>
    </row>
    <row r="172" spans="1:13" s="39" customFormat="1" ht="31.5" x14ac:dyDescent="0.25">
      <c r="A172" s="52" t="s">
        <v>139</v>
      </c>
      <c r="B172" s="33" t="s">
        <v>337</v>
      </c>
      <c r="C172" s="30">
        <f t="shared" ref="C172" si="177">C173</f>
        <v>239528</v>
      </c>
      <c r="D172" s="30">
        <v>0</v>
      </c>
      <c r="E172" s="30">
        <f t="shared" ref="E172" si="178">E173</f>
        <v>158435.13</v>
      </c>
      <c r="F172" s="19" t="s">
        <v>8</v>
      </c>
      <c r="G172" s="19" t="s">
        <v>8</v>
      </c>
      <c r="H172" s="30">
        <f t="shared" ref="H172:I172" si="179">H173</f>
        <v>158435.53</v>
      </c>
      <c r="I172" s="30">
        <f t="shared" si="179"/>
        <v>158435.53</v>
      </c>
      <c r="J172" s="19">
        <f t="shared" si="90"/>
        <v>0</v>
      </c>
      <c r="K172" s="19"/>
      <c r="L172" s="19">
        <f t="shared" si="141"/>
        <v>-81092.47</v>
      </c>
      <c r="M172" s="19">
        <f t="shared" si="142"/>
        <v>66.144889115260014</v>
      </c>
    </row>
    <row r="173" spans="1:13" s="39" customFormat="1" ht="21" x14ac:dyDescent="0.25">
      <c r="A173" s="52" t="s">
        <v>14</v>
      </c>
      <c r="B173" s="33" t="s">
        <v>336</v>
      </c>
      <c r="C173" s="30">
        <v>239528</v>
      </c>
      <c r="D173" s="30"/>
      <c r="E173" s="30">
        <v>158435.13</v>
      </c>
      <c r="F173" s="19"/>
      <c r="G173" s="19"/>
      <c r="H173" s="30">
        <v>158435.53</v>
      </c>
      <c r="I173" s="30">
        <v>158435.53</v>
      </c>
      <c r="J173" s="19"/>
      <c r="K173" s="19"/>
      <c r="L173" s="19">
        <f t="shared" si="141"/>
        <v>-81092.47</v>
      </c>
      <c r="M173" s="19">
        <f t="shared" si="142"/>
        <v>66.144889115260014</v>
      </c>
    </row>
    <row r="174" spans="1:13" s="39" customFormat="1" ht="42" x14ac:dyDescent="0.25">
      <c r="A174" s="77" t="s">
        <v>182</v>
      </c>
      <c r="B174" s="33" t="s">
        <v>183</v>
      </c>
      <c r="C174" s="30">
        <f t="shared" ref="C174:C175" si="180">C175</f>
        <v>889698.71</v>
      </c>
      <c r="D174" s="30">
        <f>D175</f>
        <v>659051.9</v>
      </c>
      <c r="E174" s="30">
        <f t="shared" ref="E174" si="181">E175</f>
        <v>659051.9</v>
      </c>
      <c r="F174" s="19" t="s">
        <v>8</v>
      </c>
      <c r="G174" s="19" t="s">
        <v>8</v>
      </c>
      <c r="H174" s="30">
        <f t="shared" ref="H174:I174" si="182">H175</f>
        <v>659051.9</v>
      </c>
      <c r="I174" s="30">
        <f t="shared" si="182"/>
        <v>658425.9</v>
      </c>
      <c r="J174" s="19">
        <f t="shared" si="90"/>
        <v>-626</v>
      </c>
      <c r="K174" s="19">
        <f t="shared" si="78"/>
        <v>99.905015067857335</v>
      </c>
      <c r="L174" s="19">
        <f t="shared" si="141"/>
        <v>-231272.80999999994</v>
      </c>
      <c r="M174" s="19">
        <f t="shared" si="142"/>
        <v>74.005491139803951</v>
      </c>
    </row>
    <row r="175" spans="1:13" s="39" customFormat="1" ht="31.5" x14ac:dyDescent="0.25">
      <c r="A175" s="52" t="s">
        <v>139</v>
      </c>
      <c r="B175" s="33" t="s">
        <v>184</v>
      </c>
      <c r="C175" s="30">
        <f t="shared" si="180"/>
        <v>889698.71</v>
      </c>
      <c r="D175" s="30">
        <v>659051.9</v>
      </c>
      <c r="E175" s="30">
        <f>E176+E177</f>
        <v>659051.9</v>
      </c>
      <c r="F175" s="19"/>
      <c r="G175" s="19"/>
      <c r="H175" s="30">
        <f>H176+H177</f>
        <v>659051.9</v>
      </c>
      <c r="I175" s="30">
        <f>I176+I177</f>
        <v>658425.9</v>
      </c>
      <c r="J175" s="19">
        <f t="shared" si="90"/>
        <v>-626</v>
      </c>
      <c r="K175" s="19">
        <f t="shared" si="78"/>
        <v>99.905015067857335</v>
      </c>
      <c r="L175" s="19">
        <f t="shared" si="141"/>
        <v>-231272.80999999994</v>
      </c>
      <c r="M175" s="19">
        <f t="shared" si="142"/>
        <v>74.005491139803951</v>
      </c>
    </row>
    <row r="176" spans="1:13" s="40" customFormat="1" ht="18" x14ac:dyDescent="0.25">
      <c r="A176" s="54" t="s">
        <v>224</v>
      </c>
      <c r="B176" s="32" t="s">
        <v>246</v>
      </c>
      <c r="C176" s="22">
        <v>889698.71</v>
      </c>
      <c r="D176" s="22"/>
      <c r="E176" s="22">
        <v>433051.9</v>
      </c>
      <c r="F176" s="24"/>
      <c r="G176" s="24"/>
      <c r="H176" s="22">
        <v>433051.9</v>
      </c>
      <c r="I176" s="22">
        <v>433051.9</v>
      </c>
      <c r="J176" s="19">
        <f t="shared" si="90"/>
        <v>0</v>
      </c>
      <c r="K176" s="19">
        <f t="shared" si="78"/>
        <v>100</v>
      </c>
      <c r="L176" s="19">
        <f t="shared" si="141"/>
        <v>-456646.80999999994</v>
      </c>
      <c r="M176" s="19">
        <f t="shared" si="142"/>
        <v>48.673994368273284</v>
      </c>
    </row>
    <row r="177" spans="1:13" s="40" customFormat="1" ht="27" x14ac:dyDescent="0.25">
      <c r="A177" s="54" t="s">
        <v>304</v>
      </c>
      <c r="B177" s="81" t="s">
        <v>305</v>
      </c>
      <c r="C177" s="22">
        <v>0</v>
      </c>
      <c r="D177" s="22"/>
      <c r="E177" s="22">
        <v>226000</v>
      </c>
      <c r="F177" s="24"/>
      <c r="G177" s="24"/>
      <c r="H177" s="22">
        <v>226000</v>
      </c>
      <c r="I177" s="22">
        <v>225374</v>
      </c>
      <c r="J177" s="19"/>
      <c r="K177" s="19"/>
      <c r="L177" s="19">
        <f t="shared" si="141"/>
        <v>225374</v>
      </c>
      <c r="M177" s="19" t="e">
        <f t="shared" si="142"/>
        <v>#DIV/0!</v>
      </c>
    </row>
    <row r="178" spans="1:13" x14ac:dyDescent="0.25">
      <c r="A178" s="36" t="s">
        <v>33</v>
      </c>
      <c r="B178" s="26" t="s">
        <v>70</v>
      </c>
      <c r="C178" s="27">
        <f t="shared" ref="C178" si="183">C179</f>
        <v>911404.11</v>
      </c>
      <c r="D178" s="27">
        <f>D179</f>
        <v>0</v>
      </c>
      <c r="E178" s="27">
        <f t="shared" ref="E178" si="184">E179</f>
        <v>0</v>
      </c>
      <c r="F178" s="13">
        <f>E178-D178</f>
        <v>0</v>
      </c>
      <c r="G178" s="13" t="e">
        <f>E178/D178*100</f>
        <v>#DIV/0!</v>
      </c>
      <c r="H178" s="27">
        <f t="shared" ref="H178:I178" si="185">H179</f>
        <v>0</v>
      </c>
      <c r="I178" s="27">
        <f t="shared" si="185"/>
        <v>0</v>
      </c>
      <c r="J178" s="13">
        <f t="shared" si="90"/>
        <v>0</v>
      </c>
      <c r="K178" s="13" t="e">
        <f t="shared" si="78"/>
        <v>#DIV/0!</v>
      </c>
      <c r="L178" s="13">
        <f t="shared" si="141"/>
        <v>-911404.11</v>
      </c>
      <c r="M178" s="13">
        <f t="shared" si="142"/>
        <v>0</v>
      </c>
    </row>
    <row r="179" spans="1:13" x14ac:dyDescent="0.25">
      <c r="A179" s="28" t="s">
        <v>55</v>
      </c>
      <c r="B179" s="33" t="s">
        <v>185</v>
      </c>
      <c r="C179" s="30">
        <f t="shared" ref="C179" si="186">C180+C183</f>
        <v>911404.11</v>
      </c>
      <c r="D179" s="30">
        <f>D180+D183</f>
        <v>0</v>
      </c>
      <c r="E179" s="30">
        <f t="shared" ref="E179" si="187">E180+E183</f>
        <v>0</v>
      </c>
      <c r="F179" s="19">
        <f t="shared" ref="F179:F181" si="188">E179-D179</f>
        <v>0</v>
      </c>
      <c r="G179" s="19" t="e">
        <f t="shared" ref="G179:G181" si="189">E179/D179*100</f>
        <v>#DIV/0!</v>
      </c>
      <c r="H179" s="30">
        <f t="shared" ref="H179:I179" si="190">H180+H183</f>
        <v>0</v>
      </c>
      <c r="I179" s="30">
        <f t="shared" si="190"/>
        <v>0</v>
      </c>
      <c r="J179" s="19">
        <f t="shared" si="90"/>
        <v>0</v>
      </c>
      <c r="K179" s="19" t="e">
        <f t="shared" si="78"/>
        <v>#DIV/0!</v>
      </c>
      <c r="L179" s="19">
        <f t="shared" si="141"/>
        <v>-911404.11</v>
      </c>
      <c r="M179" s="19">
        <f t="shared" si="142"/>
        <v>0</v>
      </c>
    </row>
    <row r="180" spans="1:13" ht="21.75" x14ac:dyDescent="0.25">
      <c r="A180" s="28" t="s">
        <v>186</v>
      </c>
      <c r="B180" s="33" t="s">
        <v>187</v>
      </c>
      <c r="C180" s="30">
        <f t="shared" ref="C180:C181" si="191">C181</f>
        <v>98500</v>
      </c>
      <c r="D180" s="30">
        <f>D181</f>
        <v>0</v>
      </c>
      <c r="E180" s="30">
        <f t="shared" ref="E180:E181" si="192">E181</f>
        <v>0</v>
      </c>
      <c r="F180" s="19">
        <f t="shared" si="188"/>
        <v>0</v>
      </c>
      <c r="G180" s="19" t="e">
        <f t="shared" si="189"/>
        <v>#DIV/0!</v>
      </c>
      <c r="H180" s="30">
        <f t="shared" ref="H180:I181" si="193">H181</f>
        <v>0</v>
      </c>
      <c r="I180" s="30">
        <f t="shared" si="193"/>
        <v>0</v>
      </c>
      <c r="J180" s="19">
        <f t="shared" si="90"/>
        <v>0</v>
      </c>
      <c r="K180" s="19" t="e">
        <f t="shared" si="78"/>
        <v>#DIV/0!</v>
      </c>
      <c r="L180" s="19">
        <f t="shared" si="141"/>
        <v>-98500</v>
      </c>
      <c r="M180" s="19">
        <f t="shared" si="142"/>
        <v>0</v>
      </c>
    </row>
    <row r="181" spans="1:13" ht="21.75" x14ac:dyDescent="0.25">
      <c r="A181" s="28" t="s">
        <v>41</v>
      </c>
      <c r="B181" s="33" t="s">
        <v>188</v>
      </c>
      <c r="C181" s="30">
        <f t="shared" si="191"/>
        <v>98500</v>
      </c>
      <c r="D181" s="30">
        <v>0</v>
      </c>
      <c r="E181" s="30">
        <f t="shared" si="192"/>
        <v>0</v>
      </c>
      <c r="F181" s="19">
        <f t="shared" si="188"/>
        <v>0</v>
      </c>
      <c r="G181" s="19" t="e">
        <f t="shared" si="189"/>
        <v>#DIV/0!</v>
      </c>
      <c r="H181" s="30">
        <f t="shared" si="193"/>
        <v>0</v>
      </c>
      <c r="I181" s="30">
        <f t="shared" si="193"/>
        <v>0</v>
      </c>
      <c r="J181" s="19">
        <f t="shared" si="90"/>
        <v>0</v>
      </c>
      <c r="K181" s="19" t="e">
        <f t="shared" si="78"/>
        <v>#DIV/0!</v>
      </c>
      <c r="L181" s="19">
        <f t="shared" si="141"/>
        <v>-98500</v>
      </c>
      <c r="M181" s="19">
        <f t="shared" si="142"/>
        <v>0</v>
      </c>
    </row>
    <row r="182" spans="1:13" s="40" customFormat="1" x14ac:dyDescent="0.25">
      <c r="A182" s="20" t="s">
        <v>222</v>
      </c>
      <c r="B182" s="32" t="s">
        <v>247</v>
      </c>
      <c r="C182" s="22">
        <v>98500</v>
      </c>
      <c r="D182" s="22"/>
      <c r="E182" s="22">
        <v>0</v>
      </c>
      <c r="F182" s="24"/>
      <c r="G182" s="24"/>
      <c r="H182" s="22">
        <v>0</v>
      </c>
      <c r="I182" s="22">
        <v>0</v>
      </c>
      <c r="J182" s="24"/>
      <c r="K182" s="24"/>
      <c r="L182" s="19">
        <f t="shared" si="141"/>
        <v>-98500</v>
      </c>
      <c r="M182" s="19">
        <f t="shared" si="142"/>
        <v>0</v>
      </c>
    </row>
    <row r="183" spans="1:13" ht="33.75" x14ac:dyDescent="0.25">
      <c r="A183" s="59" t="s">
        <v>189</v>
      </c>
      <c r="B183" s="33" t="s">
        <v>190</v>
      </c>
      <c r="C183" s="30">
        <f t="shared" ref="C183:C184" si="194">C184</f>
        <v>812904.11</v>
      </c>
      <c r="D183" s="30">
        <f>D184</f>
        <v>0</v>
      </c>
      <c r="E183" s="30">
        <f t="shared" ref="E183:E184" si="195">E184</f>
        <v>0</v>
      </c>
      <c r="F183" s="19"/>
      <c r="G183" s="19"/>
      <c r="H183" s="30">
        <f t="shared" ref="H183:I184" si="196">H184</f>
        <v>0</v>
      </c>
      <c r="I183" s="30">
        <f t="shared" si="196"/>
        <v>0</v>
      </c>
      <c r="J183" s="19">
        <f t="shared" si="90"/>
        <v>0</v>
      </c>
      <c r="K183" s="19" t="e">
        <f t="shared" si="78"/>
        <v>#DIV/0!</v>
      </c>
      <c r="L183" s="19">
        <f t="shared" si="141"/>
        <v>-812904.11</v>
      </c>
      <c r="M183" s="19">
        <f t="shared" si="142"/>
        <v>0</v>
      </c>
    </row>
    <row r="184" spans="1:13" ht="22.5" x14ac:dyDescent="0.25">
      <c r="A184" s="82" t="s">
        <v>35</v>
      </c>
      <c r="B184" s="33" t="s">
        <v>191</v>
      </c>
      <c r="C184" s="30">
        <f t="shared" si="194"/>
        <v>812904.11</v>
      </c>
      <c r="D184" s="30">
        <f>D185</f>
        <v>0</v>
      </c>
      <c r="E184" s="30">
        <f t="shared" si="195"/>
        <v>0</v>
      </c>
      <c r="F184" s="19"/>
      <c r="G184" s="19"/>
      <c r="H184" s="30">
        <f t="shared" si="196"/>
        <v>0</v>
      </c>
      <c r="I184" s="30">
        <f t="shared" si="196"/>
        <v>0</v>
      </c>
      <c r="J184" s="19">
        <f t="shared" si="90"/>
        <v>0</v>
      </c>
      <c r="K184" s="19" t="e">
        <f t="shared" si="78"/>
        <v>#DIV/0!</v>
      </c>
      <c r="L184" s="19">
        <f t="shared" si="141"/>
        <v>-812904.11</v>
      </c>
      <c r="M184" s="19">
        <f t="shared" si="142"/>
        <v>0</v>
      </c>
    </row>
    <row r="185" spans="1:13" ht="21.75" x14ac:dyDescent="0.25">
      <c r="A185" s="28" t="s">
        <v>41</v>
      </c>
      <c r="B185" s="33" t="s">
        <v>192</v>
      </c>
      <c r="C185" s="30">
        <f t="shared" ref="C185" si="197">C186+C187+C188+C189</f>
        <v>812904.11</v>
      </c>
      <c r="D185" s="30">
        <v>0</v>
      </c>
      <c r="E185" s="30">
        <f t="shared" ref="E185" si="198">E186+E187+E188+E189</f>
        <v>0</v>
      </c>
      <c r="F185" s="19"/>
      <c r="G185" s="19"/>
      <c r="H185" s="30">
        <f t="shared" ref="H185:I185" si="199">H186+H187+H188+H189</f>
        <v>0</v>
      </c>
      <c r="I185" s="30">
        <f t="shared" si="199"/>
        <v>0</v>
      </c>
      <c r="J185" s="19">
        <f t="shared" si="90"/>
        <v>0</v>
      </c>
      <c r="K185" s="19" t="e">
        <f t="shared" ref="K185:K189" si="200">I185/H185*100</f>
        <v>#DIV/0!</v>
      </c>
      <c r="L185" s="19">
        <f t="shared" si="141"/>
        <v>-812904.11</v>
      </c>
      <c r="M185" s="19">
        <f t="shared" si="142"/>
        <v>0</v>
      </c>
    </row>
    <row r="186" spans="1:13" s="40" customFormat="1" ht="19.5" x14ac:dyDescent="0.25">
      <c r="A186" s="20" t="s">
        <v>224</v>
      </c>
      <c r="B186" s="32" t="s">
        <v>248</v>
      </c>
      <c r="C186" s="22">
        <v>561825.41</v>
      </c>
      <c r="D186" s="22"/>
      <c r="E186" s="22">
        <v>0</v>
      </c>
      <c r="F186" s="24"/>
      <c r="G186" s="24"/>
      <c r="H186" s="22">
        <v>0</v>
      </c>
      <c r="I186" s="22">
        <v>0</v>
      </c>
      <c r="J186" s="19">
        <f t="shared" si="90"/>
        <v>0</v>
      </c>
      <c r="K186" s="19" t="e">
        <f t="shared" si="200"/>
        <v>#DIV/0!</v>
      </c>
      <c r="L186" s="19">
        <f t="shared" si="141"/>
        <v>-561825.41</v>
      </c>
      <c r="M186" s="19">
        <f t="shared" si="142"/>
        <v>0</v>
      </c>
    </row>
    <row r="187" spans="1:13" s="40" customFormat="1" x14ac:dyDescent="0.25">
      <c r="A187" s="20" t="s">
        <v>39</v>
      </c>
      <c r="B187" s="32" t="s">
        <v>249</v>
      </c>
      <c r="C187" s="22">
        <v>47478.7</v>
      </c>
      <c r="D187" s="22"/>
      <c r="E187" s="22">
        <v>0</v>
      </c>
      <c r="F187" s="24"/>
      <c r="G187" s="24"/>
      <c r="H187" s="22">
        <v>0</v>
      </c>
      <c r="I187" s="22">
        <v>0</v>
      </c>
      <c r="J187" s="19">
        <f t="shared" si="90"/>
        <v>0</v>
      </c>
      <c r="K187" s="19" t="e">
        <f t="shared" si="200"/>
        <v>#DIV/0!</v>
      </c>
      <c r="L187" s="19">
        <f t="shared" si="141"/>
        <v>-47478.7</v>
      </c>
      <c r="M187" s="19">
        <f t="shared" si="142"/>
        <v>0</v>
      </c>
    </row>
    <row r="188" spans="1:13" s="40" customFormat="1" ht="19.5" x14ac:dyDescent="0.25">
      <c r="A188" s="20" t="s">
        <v>16</v>
      </c>
      <c r="B188" s="32" t="s">
        <v>250</v>
      </c>
      <c r="C188" s="22">
        <v>28800</v>
      </c>
      <c r="D188" s="22"/>
      <c r="E188" s="22">
        <v>0</v>
      </c>
      <c r="F188" s="24"/>
      <c r="G188" s="24"/>
      <c r="H188" s="22">
        <v>0</v>
      </c>
      <c r="I188" s="22">
        <v>0</v>
      </c>
      <c r="J188" s="19">
        <f t="shared" si="90"/>
        <v>0</v>
      </c>
      <c r="K188" s="19" t="e">
        <f t="shared" si="200"/>
        <v>#DIV/0!</v>
      </c>
      <c r="L188" s="19">
        <f t="shared" si="141"/>
        <v>-28800</v>
      </c>
      <c r="M188" s="19">
        <f t="shared" si="142"/>
        <v>0</v>
      </c>
    </row>
    <row r="189" spans="1:13" s="40" customFormat="1" ht="19.5" x14ac:dyDescent="0.25">
      <c r="A189" s="20" t="s">
        <v>14</v>
      </c>
      <c r="B189" s="32" t="s">
        <v>251</v>
      </c>
      <c r="C189" s="22">
        <v>174800</v>
      </c>
      <c r="D189" s="22"/>
      <c r="E189" s="22">
        <v>0</v>
      </c>
      <c r="F189" s="24"/>
      <c r="G189" s="24"/>
      <c r="H189" s="22">
        <v>0</v>
      </c>
      <c r="I189" s="22">
        <v>0</v>
      </c>
      <c r="J189" s="19">
        <f t="shared" si="90"/>
        <v>0</v>
      </c>
      <c r="K189" s="19" t="e">
        <f t="shared" si="200"/>
        <v>#DIV/0!</v>
      </c>
      <c r="L189" s="19">
        <f t="shared" si="141"/>
        <v>-174800</v>
      </c>
      <c r="M189" s="19">
        <f t="shared" si="142"/>
        <v>0</v>
      </c>
    </row>
    <row r="190" spans="1:13" x14ac:dyDescent="0.25">
      <c r="A190" s="10" t="s">
        <v>23</v>
      </c>
      <c r="B190" s="26" t="s">
        <v>193</v>
      </c>
      <c r="C190" s="27">
        <f t="shared" ref="C190" si="201">C191</f>
        <v>1874419.48</v>
      </c>
      <c r="D190" s="27">
        <f t="shared" ref="D190:E190" si="202">D191</f>
        <v>3907426.58</v>
      </c>
      <c r="E190" s="27">
        <f t="shared" si="202"/>
        <v>3900476.58</v>
      </c>
      <c r="F190" s="13">
        <f>E190-D190</f>
        <v>-6950</v>
      </c>
      <c r="G190" s="13">
        <f>E190/D190*100</f>
        <v>99.822133574164312</v>
      </c>
      <c r="H190" s="27">
        <f t="shared" ref="H190:I190" si="203">H191</f>
        <v>3900476.58</v>
      </c>
      <c r="I190" s="27">
        <f t="shared" si="203"/>
        <v>3900158.59</v>
      </c>
      <c r="J190" s="13">
        <f t="shared" si="90"/>
        <v>-317.99000000022352</v>
      </c>
      <c r="K190" s="13">
        <f t="shared" ref="K190:K218" si="204">I190/H190*100</f>
        <v>99.991847406503325</v>
      </c>
      <c r="L190" s="13">
        <f t="shared" si="141"/>
        <v>2025739.1099999999</v>
      </c>
      <c r="M190" s="13">
        <f t="shared" si="142"/>
        <v>208.07287971633755</v>
      </c>
    </row>
    <row r="191" spans="1:13" s="39" customFormat="1" x14ac:dyDescent="0.25">
      <c r="A191" s="17" t="s">
        <v>23</v>
      </c>
      <c r="B191" s="33" t="s">
        <v>194</v>
      </c>
      <c r="C191" s="30">
        <f t="shared" ref="C191" si="205">C192+C197+C201</f>
        <v>1874419.48</v>
      </c>
      <c r="D191" s="30">
        <f>D192+D197+D201+D210</f>
        <v>3907426.58</v>
      </c>
      <c r="E191" s="30">
        <f>E192+E197+E201+E210</f>
        <v>3900476.58</v>
      </c>
      <c r="F191" s="19"/>
      <c r="G191" s="19"/>
      <c r="H191" s="30">
        <f>H192+H197+H201+H210</f>
        <v>3900476.58</v>
      </c>
      <c r="I191" s="30">
        <f>I192+I197+I201+I210</f>
        <v>3900158.59</v>
      </c>
      <c r="J191" s="19">
        <f t="shared" si="90"/>
        <v>-317.99000000022352</v>
      </c>
      <c r="K191" s="19">
        <f t="shared" si="204"/>
        <v>99.991847406503325</v>
      </c>
      <c r="L191" s="19">
        <f t="shared" si="141"/>
        <v>2025739.1099999999</v>
      </c>
      <c r="M191" s="19">
        <f t="shared" si="142"/>
        <v>208.07287971633755</v>
      </c>
    </row>
    <row r="192" spans="1:13" s="39" customFormat="1" x14ac:dyDescent="0.25">
      <c r="A192" s="17" t="s">
        <v>24</v>
      </c>
      <c r="B192" s="33" t="s">
        <v>195</v>
      </c>
      <c r="C192" s="30">
        <f t="shared" ref="C192" si="206">C193</f>
        <v>514693.83999999997</v>
      </c>
      <c r="D192" s="30">
        <f>D193</f>
        <v>396549.51</v>
      </c>
      <c r="E192" s="30">
        <f t="shared" ref="E192" si="207">E193</f>
        <v>396549.51</v>
      </c>
      <c r="F192" s="19">
        <f>E192-D192</f>
        <v>0</v>
      </c>
      <c r="G192" s="19">
        <f>E192/D192*100</f>
        <v>100</v>
      </c>
      <c r="H192" s="30">
        <f t="shared" ref="H192:I192" si="208">H193</f>
        <v>396549.51</v>
      </c>
      <c r="I192" s="30">
        <f t="shared" si="208"/>
        <v>396549.51</v>
      </c>
      <c r="J192" s="19">
        <f t="shared" si="90"/>
        <v>0</v>
      </c>
      <c r="K192" s="19">
        <f t="shared" si="204"/>
        <v>100</v>
      </c>
      <c r="L192" s="19">
        <f t="shared" si="141"/>
        <v>-118144.32999999996</v>
      </c>
      <c r="M192" s="19">
        <f t="shared" si="142"/>
        <v>77.045707405396584</v>
      </c>
    </row>
    <row r="193" spans="1:13" ht="21.75" x14ac:dyDescent="0.25">
      <c r="A193" s="17" t="s">
        <v>41</v>
      </c>
      <c r="B193" s="33" t="s">
        <v>196</v>
      </c>
      <c r="C193" s="30">
        <f t="shared" ref="C193" si="209">C194+C195+C196</f>
        <v>514693.83999999997</v>
      </c>
      <c r="D193" s="30">
        <v>396549.51</v>
      </c>
      <c r="E193" s="30">
        <f t="shared" ref="E193" si="210">E194+E195+E196</f>
        <v>396549.51</v>
      </c>
      <c r="F193" s="19">
        <f>E193-D193</f>
        <v>0</v>
      </c>
      <c r="G193" s="19">
        <f>E193/D193*100</f>
        <v>100</v>
      </c>
      <c r="H193" s="30">
        <f t="shared" ref="H193:I193" si="211">H194+H195+H196</f>
        <v>396549.51</v>
      </c>
      <c r="I193" s="30">
        <f t="shared" si="211"/>
        <v>396549.51</v>
      </c>
      <c r="J193" s="19">
        <f t="shared" si="90"/>
        <v>0</v>
      </c>
      <c r="K193" s="19">
        <f t="shared" si="204"/>
        <v>100</v>
      </c>
      <c r="L193" s="19">
        <f t="shared" si="141"/>
        <v>-118144.32999999996</v>
      </c>
      <c r="M193" s="19">
        <f t="shared" si="142"/>
        <v>77.045707405396584</v>
      </c>
    </row>
    <row r="194" spans="1:13" s="40" customFormat="1" x14ac:dyDescent="0.25">
      <c r="A194" s="83" t="s">
        <v>25</v>
      </c>
      <c r="B194" s="32" t="s">
        <v>197</v>
      </c>
      <c r="C194" s="22">
        <v>300000</v>
      </c>
      <c r="D194" s="22"/>
      <c r="E194" s="22">
        <v>230211.41</v>
      </c>
      <c r="F194" s="24" t="s">
        <v>8</v>
      </c>
      <c r="G194" s="24" t="s">
        <v>8</v>
      </c>
      <c r="H194" s="22">
        <v>230211.41</v>
      </c>
      <c r="I194" s="22">
        <v>230211.41</v>
      </c>
      <c r="J194" s="24">
        <f t="shared" si="90"/>
        <v>0</v>
      </c>
      <c r="K194" s="24"/>
      <c r="L194" s="19">
        <f t="shared" si="141"/>
        <v>-69788.59</v>
      </c>
      <c r="M194" s="19">
        <f t="shared" si="142"/>
        <v>76.737136666666672</v>
      </c>
    </row>
    <row r="195" spans="1:13" s="40" customFormat="1" x14ac:dyDescent="0.25">
      <c r="A195" s="83" t="s">
        <v>42</v>
      </c>
      <c r="B195" s="32" t="s">
        <v>198</v>
      </c>
      <c r="C195" s="22">
        <v>128000</v>
      </c>
      <c r="D195" s="22"/>
      <c r="E195" s="22">
        <v>95300</v>
      </c>
      <c r="F195" s="24"/>
      <c r="G195" s="24"/>
      <c r="H195" s="22">
        <v>95300</v>
      </c>
      <c r="I195" s="22">
        <v>95300</v>
      </c>
      <c r="J195" s="24">
        <f t="shared" si="90"/>
        <v>0</v>
      </c>
      <c r="K195" s="24"/>
      <c r="L195" s="19">
        <f t="shared" si="141"/>
        <v>-32700</v>
      </c>
      <c r="M195" s="19">
        <f t="shared" si="142"/>
        <v>74.453125</v>
      </c>
    </row>
    <row r="196" spans="1:13" s="40" customFormat="1" ht="19.5" x14ac:dyDescent="0.25">
      <c r="A196" s="83" t="s">
        <v>14</v>
      </c>
      <c r="B196" s="58" t="s">
        <v>199</v>
      </c>
      <c r="C196" s="22">
        <v>86693.84</v>
      </c>
      <c r="D196" s="22"/>
      <c r="E196" s="22">
        <v>71038.100000000006</v>
      </c>
      <c r="F196" s="24"/>
      <c r="G196" s="24"/>
      <c r="H196" s="22">
        <v>71038.100000000006</v>
      </c>
      <c r="I196" s="22">
        <v>71038.100000000006</v>
      </c>
      <c r="J196" s="24">
        <f t="shared" si="90"/>
        <v>0</v>
      </c>
      <c r="K196" s="24"/>
      <c r="L196" s="19">
        <f t="shared" si="141"/>
        <v>-15655.739999999991</v>
      </c>
      <c r="M196" s="19">
        <f t="shared" si="142"/>
        <v>81.941346697758462</v>
      </c>
    </row>
    <row r="197" spans="1:13" s="39" customFormat="1" ht="22.5" x14ac:dyDescent="0.25">
      <c r="A197" s="59" t="s">
        <v>26</v>
      </c>
      <c r="B197" s="56" t="s">
        <v>202</v>
      </c>
      <c r="C197" s="30">
        <f t="shared" ref="C197:C199" si="212">C198</f>
        <v>144417</v>
      </c>
      <c r="D197" s="30">
        <f>D198</f>
        <v>166000</v>
      </c>
      <c r="E197" s="30">
        <f t="shared" ref="E197:E199" si="213">E198</f>
        <v>166000</v>
      </c>
      <c r="F197" s="19"/>
      <c r="G197" s="19"/>
      <c r="H197" s="30">
        <f t="shared" ref="H197:I199" si="214">H198</f>
        <v>166000</v>
      </c>
      <c r="I197" s="30">
        <f t="shared" si="214"/>
        <v>166000</v>
      </c>
      <c r="J197" s="24">
        <f t="shared" si="90"/>
        <v>0</v>
      </c>
      <c r="K197" s="19">
        <f t="shared" si="204"/>
        <v>100</v>
      </c>
      <c r="L197" s="19">
        <f t="shared" si="141"/>
        <v>21583</v>
      </c>
      <c r="M197" s="19">
        <f t="shared" si="142"/>
        <v>114.94491645720379</v>
      </c>
    </row>
    <row r="198" spans="1:13" ht="22.5" x14ac:dyDescent="0.25">
      <c r="A198" s="59" t="s">
        <v>200</v>
      </c>
      <c r="B198" s="56" t="s">
        <v>203</v>
      </c>
      <c r="C198" s="30">
        <f t="shared" si="212"/>
        <v>144417</v>
      </c>
      <c r="D198" s="30">
        <f>D199</f>
        <v>166000</v>
      </c>
      <c r="E198" s="30">
        <f t="shared" si="213"/>
        <v>166000</v>
      </c>
      <c r="F198" s="19"/>
      <c r="G198" s="19"/>
      <c r="H198" s="30">
        <f t="shared" si="214"/>
        <v>166000</v>
      </c>
      <c r="I198" s="30">
        <f t="shared" si="214"/>
        <v>166000</v>
      </c>
      <c r="J198" s="24">
        <f t="shared" si="90"/>
        <v>0</v>
      </c>
      <c r="K198" s="19">
        <f t="shared" si="204"/>
        <v>100</v>
      </c>
      <c r="L198" s="19">
        <f t="shared" si="141"/>
        <v>21583</v>
      </c>
      <c r="M198" s="19">
        <f t="shared" si="142"/>
        <v>114.94491645720379</v>
      </c>
    </row>
    <row r="199" spans="1:13" ht="21.75" x14ac:dyDescent="0.25">
      <c r="A199" s="17" t="s">
        <v>41</v>
      </c>
      <c r="B199" s="56" t="s">
        <v>201</v>
      </c>
      <c r="C199" s="30">
        <f t="shared" si="212"/>
        <v>144417</v>
      </c>
      <c r="D199" s="30">
        <v>166000</v>
      </c>
      <c r="E199" s="30">
        <f t="shared" si="213"/>
        <v>166000</v>
      </c>
      <c r="F199" s="19"/>
      <c r="G199" s="19"/>
      <c r="H199" s="30">
        <f t="shared" si="214"/>
        <v>166000</v>
      </c>
      <c r="I199" s="30">
        <f t="shared" si="214"/>
        <v>166000</v>
      </c>
      <c r="J199" s="24">
        <f t="shared" si="90"/>
        <v>0</v>
      </c>
      <c r="K199" s="19">
        <f t="shared" si="204"/>
        <v>100</v>
      </c>
      <c r="L199" s="19">
        <f t="shared" si="141"/>
        <v>21583</v>
      </c>
      <c r="M199" s="19">
        <f t="shared" si="142"/>
        <v>114.94491645720379</v>
      </c>
    </row>
    <row r="200" spans="1:13" s="40" customFormat="1" ht="19.5" x14ac:dyDescent="0.25">
      <c r="A200" s="83" t="s">
        <v>224</v>
      </c>
      <c r="B200" s="32" t="s">
        <v>255</v>
      </c>
      <c r="C200" s="22">
        <v>144417</v>
      </c>
      <c r="D200" s="22"/>
      <c r="E200" s="22">
        <v>166000</v>
      </c>
      <c r="F200" s="24"/>
      <c r="G200" s="24"/>
      <c r="H200" s="22">
        <v>166000</v>
      </c>
      <c r="I200" s="22">
        <v>166000</v>
      </c>
      <c r="J200" s="24">
        <f t="shared" si="90"/>
        <v>0</v>
      </c>
      <c r="K200" s="19">
        <f t="shared" si="204"/>
        <v>100</v>
      </c>
      <c r="L200" s="19">
        <f t="shared" si="141"/>
        <v>21583</v>
      </c>
      <c r="M200" s="19">
        <f t="shared" si="142"/>
        <v>114.94491645720379</v>
      </c>
    </row>
    <row r="201" spans="1:13" ht="33.75" x14ac:dyDescent="0.25">
      <c r="A201" s="82" t="s">
        <v>204</v>
      </c>
      <c r="B201" s="33" t="s">
        <v>205</v>
      </c>
      <c r="C201" s="30">
        <f t="shared" ref="C201" si="215">C202+C205</f>
        <v>1215308.6399999999</v>
      </c>
      <c r="D201" s="30">
        <f>D202+D205</f>
        <v>1566150.7</v>
      </c>
      <c r="E201" s="30">
        <f t="shared" ref="E201" si="216">E202+E205</f>
        <v>1559200.7</v>
      </c>
      <c r="F201" s="19"/>
      <c r="G201" s="19"/>
      <c r="H201" s="30">
        <f t="shared" ref="H201:I201" si="217">H202+H205</f>
        <v>1559200.7</v>
      </c>
      <c r="I201" s="30">
        <f t="shared" si="217"/>
        <v>1558882.71</v>
      </c>
      <c r="J201" s="24">
        <f t="shared" si="90"/>
        <v>-317.98999999999069</v>
      </c>
      <c r="K201" s="19">
        <f t="shared" si="204"/>
        <v>99.979605576113457</v>
      </c>
      <c r="L201" s="19">
        <f t="shared" si="141"/>
        <v>343574.07000000007</v>
      </c>
      <c r="M201" s="19">
        <f t="shared" si="142"/>
        <v>128.27051982449495</v>
      </c>
    </row>
    <row r="202" spans="1:13" s="39" customFormat="1" ht="22.5" x14ac:dyDescent="0.25">
      <c r="A202" s="68" t="s">
        <v>206</v>
      </c>
      <c r="B202" s="33" t="s">
        <v>207</v>
      </c>
      <c r="C202" s="30">
        <f t="shared" ref="C202:C203" si="218">C203</f>
        <v>497000.3</v>
      </c>
      <c r="D202" s="30">
        <f>D203</f>
        <v>1025897.7</v>
      </c>
      <c r="E202" s="30">
        <f t="shared" ref="E202:E203" si="219">E203</f>
        <v>1018947.7</v>
      </c>
      <c r="F202" s="19"/>
      <c r="G202" s="19"/>
      <c r="H202" s="30">
        <f t="shared" ref="H202:I203" si="220">H203</f>
        <v>1018947.7</v>
      </c>
      <c r="I202" s="30">
        <f t="shared" si="220"/>
        <v>1018947.7</v>
      </c>
      <c r="J202" s="24">
        <f t="shared" si="90"/>
        <v>0</v>
      </c>
      <c r="K202" s="19">
        <f t="shared" si="204"/>
        <v>100</v>
      </c>
      <c r="L202" s="19">
        <f t="shared" si="141"/>
        <v>521947.39999999997</v>
      </c>
      <c r="M202" s="19">
        <f t="shared" si="142"/>
        <v>205.01953419344011</v>
      </c>
    </row>
    <row r="203" spans="1:13" ht="21.75" x14ac:dyDescent="0.25">
      <c r="A203" s="17" t="s">
        <v>41</v>
      </c>
      <c r="B203" s="33" t="s">
        <v>208</v>
      </c>
      <c r="C203" s="30">
        <f t="shared" si="218"/>
        <v>497000.3</v>
      </c>
      <c r="D203" s="30">
        <v>1025897.7</v>
      </c>
      <c r="E203" s="30">
        <f t="shared" si="219"/>
        <v>1018947.7</v>
      </c>
      <c r="F203" s="19"/>
      <c r="G203" s="19"/>
      <c r="H203" s="30">
        <f t="shared" si="220"/>
        <v>1018947.7</v>
      </c>
      <c r="I203" s="30">
        <f t="shared" si="220"/>
        <v>1018947.7</v>
      </c>
      <c r="J203" s="24">
        <f t="shared" si="90"/>
        <v>0</v>
      </c>
      <c r="K203" s="19">
        <f t="shared" si="204"/>
        <v>100</v>
      </c>
      <c r="L203" s="19">
        <f t="shared" si="141"/>
        <v>521947.39999999997</v>
      </c>
      <c r="M203" s="19">
        <f t="shared" si="142"/>
        <v>205.01953419344011</v>
      </c>
    </row>
    <row r="204" spans="1:13" s="40" customFormat="1" x14ac:dyDescent="0.25">
      <c r="A204" s="83" t="s">
        <v>42</v>
      </c>
      <c r="B204" s="32" t="s">
        <v>252</v>
      </c>
      <c r="C204" s="22">
        <v>497000.3</v>
      </c>
      <c r="D204" s="22"/>
      <c r="E204" s="22">
        <v>1018947.7</v>
      </c>
      <c r="F204" s="24"/>
      <c r="G204" s="24"/>
      <c r="H204" s="22">
        <v>1018947.7</v>
      </c>
      <c r="I204" s="22">
        <v>1018947.7</v>
      </c>
      <c r="J204" s="24">
        <f t="shared" si="90"/>
        <v>0</v>
      </c>
      <c r="K204" s="19">
        <f t="shared" si="204"/>
        <v>100</v>
      </c>
      <c r="L204" s="19">
        <f t="shared" si="141"/>
        <v>521947.39999999997</v>
      </c>
      <c r="M204" s="19">
        <f t="shared" si="142"/>
        <v>205.01953419344011</v>
      </c>
    </row>
    <row r="205" spans="1:13" s="39" customFormat="1" ht="22.5" x14ac:dyDescent="0.25">
      <c r="A205" s="82" t="s">
        <v>209</v>
      </c>
      <c r="B205" s="33" t="s">
        <v>210</v>
      </c>
      <c r="C205" s="30">
        <f t="shared" ref="C205" si="221">C206</f>
        <v>718308.34</v>
      </c>
      <c r="D205" s="30">
        <f>D206</f>
        <v>540253</v>
      </c>
      <c r="E205" s="30">
        <f t="shared" ref="E205" si="222">E206</f>
        <v>540253</v>
      </c>
      <c r="F205" s="19"/>
      <c r="G205" s="19"/>
      <c r="H205" s="30">
        <f t="shared" ref="H205:I205" si="223">H206</f>
        <v>540253</v>
      </c>
      <c r="I205" s="30">
        <f t="shared" si="223"/>
        <v>539935.01</v>
      </c>
      <c r="J205" s="24">
        <f t="shared" si="90"/>
        <v>-317.98999999999069</v>
      </c>
      <c r="K205" s="19">
        <f t="shared" si="204"/>
        <v>99.941140539710105</v>
      </c>
      <c r="L205" s="19">
        <f t="shared" ref="L205:L222" si="224">I205-C205</f>
        <v>-178373.32999999996</v>
      </c>
      <c r="M205" s="19">
        <f t="shared" ref="M205:M223" si="225">I205/C205*100</f>
        <v>75.167581932850737</v>
      </c>
    </row>
    <row r="206" spans="1:13" s="39" customFormat="1" ht="21.75" x14ac:dyDescent="0.25">
      <c r="A206" s="17" t="s">
        <v>41</v>
      </c>
      <c r="B206" s="33" t="s">
        <v>211</v>
      </c>
      <c r="C206" s="31">
        <f t="shared" ref="C206" si="226">C207+C209</f>
        <v>718308.34</v>
      </c>
      <c r="D206" s="31">
        <v>540253</v>
      </c>
      <c r="E206" s="31">
        <f>E207+E208+E209</f>
        <v>540253</v>
      </c>
      <c r="F206" s="19"/>
      <c r="G206" s="19"/>
      <c r="H206" s="31">
        <f>H207+H208+H209</f>
        <v>540253</v>
      </c>
      <c r="I206" s="31">
        <f>I207+I208+I209</f>
        <v>539935.01</v>
      </c>
      <c r="J206" s="24">
        <f t="shared" si="90"/>
        <v>-317.98999999999069</v>
      </c>
      <c r="K206" s="19">
        <f t="shared" si="204"/>
        <v>99.941140539710105</v>
      </c>
      <c r="L206" s="19">
        <f t="shared" si="224"/>
        <v>-178373.32999999996</v>
      </c>
      <c r="M206" s="19">
        <f t="shared" si="225"/>
        <v>75.167581932850737</v>
      </c>
    </row>
    <row r="207" spans="1:13" s="40" customFormat="1" x14ac:dyDescent="0.25">
      <c r="A207" s="83" t="s">
        <v>42</v>
      </c>
      <c r="B207" s="32" t="s">
        <v>253</v>
      </c>
      <c r="C207" s="35">
        <v>605864.84</v>
      </c>
      <c r="D207" s="35"/>
      <c r="E207" s="35">
        <v>348000</v>
      </c>
      <c r="F207" s="24"/>
      <c r="G207" s="24"/>
      <c r="H207" s="35">
        <v>348000</v>
      </c>
      <c r="I207" s="35">
        <v>347682.01</v>
      </c>
      <c r="J207" s="24">
        <f t="shared" si="90"/>
        <v>-317.98999999999069</v>
      </c>
      <c r="K207" s="19">
        <f t="shared" si="204"/>
        <v>99.908623563218384</v>
      </c>
      <c r="L207" s="19">
        <f t="shared" si="224"/>
        <v>-258182.82999999996</v>
      </c>
      <c r="M207" s="19">
        <f t="shared" si="225"/>
        <v>57.386068153418513</v>
      </c>
    </row>
    <row r="208" spans="1:13" s="40" customFormat="1" x14ac:dyDescent="0.25">
      <c r="A208" s="83"/>
      <c r="B208" s="55" t="s">
        <v>324</v>
      </c>
      <c r="C208" s="35"/>
      <c r="D208" s="35"/>
      <c r="E208" s="35">
        <v>20000</v>
      </c>
      <c r="F208" s="24"/>
      <c r="G208" s="24"/>
      <c r="H208" s="35">
        <v>20000</v>
      </c>
      <c r="I208" s="35">
        <v>20000</v>
      </c>
      <c r="J208" s="24"/>
      <c r="K208" s="19"/>
      <c r="L208" s="19">
        <f t="shared" si="224"/>
        <v>20000</v>
      </c>
      <c r="M208" s="19" t="e">
        <f t="shared" si="225"/>
        <v>#DIV/0!</v>
      </c>
    </row>
    <row r="209" spans="1:13" s="40" customFormat="1" ht="19.5" x14ac:dyDescent="0.25">
      <c r="A209" s="83" t="s">
        <v>14</v>
      </c>
      <c r="B209" s="32" t="s">
        <v>254</v>
      </c>
      <c r="C209" s="35">
        <v>112443.5</v>
      </c>
      <c r="D209" s="35"/>
      <c r="E209" s="35">
        <v>172253</v>
      </c>
      <c r="F209" s="24"/>
      <c r="G209" s="24"/>
      <c r="H209" s="35">
        <v>172253</v>
      </c>
      <c r="I209" s="35">
        <v>172253</v>
      </c>
      <c r="J209" s="24">
        <f t="shared" si="90"/>
        <v>0</v>
      </c>
      <c r="K209" s="19">
        <f t="shared" si="204"/>
        <v>100</v>
      </c>
      <c r="L209" s="19">
        <f t="shared" si="224"/>
        <v>59809.5</v>
      </c>
      <c r="M209" s="19">
        <f t="shared" si="225"/>
        <v>153.19071355836488</v>
      </c>
    </row>
    <row r="210" spans="1:13" s="39" customFormat="1" ht="33.75" x14ac:dyDescent="0.25">
      <c r="A210" s="82" t="s">
        <v>268</v>
      </c>
      <c r="B210" s="33" t="s">
        <v>320</v>
      </c>
      <c r="C210" s="30">
        <f t="shared" ref="C210" si="227">C211</f>
        <v>0</v>
      </c>
      <c r="D210" s="30">
        <f t="shared" ref="D210:E210" si="228">D211</f>
        <v>1778726.37</v>
      </c>
      <c r="E210" s="30">
        <f t="shared" si="228"/>
        <v>1778726.3699999999</v>
      </c>
      <c r="F210" s="19"/>
      <c r="G210" s="19"/>
      <c r="H210" s="30">
        <f t="shared" ref="H210:I210" si="229">H211</f>
        <v>1778726.3699999999</v>
      </c>
      <c r="I210" s="30">
        <f t="shared" si="229"/>
        <v>1778726.3699999999</v>
      </c>
      <c r="J210" s="24">
        <f t="shared" ref="J210:J216" si="230">I210-H210</f>
        <v>0</v>
      </c>
      <c r="K210" s="19">
        <f t="shared" ref="K210:K216" si="231">I210/H210*100</f>
        <v>100</v>
      </c>
      <c r="L210" s="19">
        <f t="shared" si="224"/>
        <v>1778726.3699999999</v>
      </c>
      <c r="M210" s="19" t="e">
        <f t="shared" si="225"/>
        <v>#DIV/0!</v>
      </c>
    </row>
    <row r="211" spans="1:13" s="39" customFormat="1" ht="21.75" x14ac:dyDescent="0.25">
      <c r="A211" s="17" t="s">
        <v>41</v>
      </c>
      <c r="B211" s="33" t="s">
        <v>320</v>
      </c>
      <c r="C211" s="31">
        <f t="shared" ref="C211" si="232">C215+C216</f>
        <v>0</v>
      </c>
      <c r="D211" s="31">
        <v>1778726.37</v>
      </c>
      <c r="E211" s="31">
        <f>E212+E213+E214+E215+E216</f>
        <v>1778726.3699999999</v>
      </c>
      <c r="F211" s="19"/>
      <c r="G211" s="19"/>
      <c r="H211" s="31">
        <f>H212+H213+H214+H215+H216</f>
        <v>1778726.3699999999</v>
      </c>
      <c r="I211" s="31">
        <f>I212+I213+I214+I215+I216</f>
        <v>1778726.3699999999</v>
      </c>
      <c r="J211" s="24">
        <f t="shared" si="230"/>
        <v>0</v>
      </c>
      <c r="K211" s="19">
        <f t="shared" si="231"/>
        <v>100</v>
      </c>
      <c r="L211" s="19">
        <f t="shared" si="224"/>
        <v>1778726.3699999999</v>
      </c>
      <c r="M211" s="19" t="e">
        <f t="shared" si="225"/>
        <v>#DIV/0!</v>
      </c>
    </row>
    <row r="212" spans="1:13" s="39" customFormat="1" x14ac:dyDescent="0.25">
      <c r="A212" s="83" t="s">
        <v>13</v>
      </c>
      <c r="B212" s="55" t="s">
        <v>319</v>
      </c>
      <c r="C212" s="35"/>
      <c r="D212" s="35"/>
      <c r="E212" s="35">
        <v>15000</v>
      </c>
      <c r="F212" s="24"/>
      <c r="G212" s="24"/>
      <c r="H212" s="35">
        <v>15000</v>
      </c>
      <c r="I212" s="35">
        <v>15000</v>
      </c>
      <c r="J212" s="24"/>
      <c r="K212" s="24"/>
      <c r="L212" s="19">
        <f t="shared" si="224"/>
        <v>15000</v>
      </c>
      <c r="M212" s="19" t="e">
        <f t="shared" si="225"/>
        <v>#DIV/0!</v>
      </c>
    </row>
    <row r="213" spans="1:13" s="39" customFormat="1" ht="19.5" x14ac:dyDescent="0.25">
      <c r="A213" s="83" t="s">
        <v>224</v>
      </c>
      <c r="B213" s="55" t="s">
        <v>321</v>
      </c>
      <c r="C213" s="35"/>
      <c r="D213" s="35"/>
      <c r="E213" s="35">
        <v>1312258.1499999999</v>
      </c>
      <c r="F213" s="24"/>
      <c r="G213" s="24"/>
      <c r="H213" s="35">
        <v>1312258.1499999999</v>
      </c>
      <c r="I213" s="35">
        <v>1312258.1499999999</v>
      </c>
      <c r="J213" s="24"/>
      <c r="K213" s="24"/>
      <c r="L213" s="19">
        <f t="shared" si="224"/>
        <v>1312258.1499999999</v>
      </c>
      <c r="M213" s="19" t="e">
        <f t="shared" si="225"/>
        <v>#DIV/0!</v>
      </c>
    </row>
    <row r="214" spans="1:13" s="39" customFormat="1" x14ac:dyDescent="0.25">
      <c r="A214" s="83" t="s">
        <v>222</v>
      </c>
      <c r="B214" s="55" t="s">
        <v>318</v>
      </c>
      <c r="C214" s="35"/>
      <c r="D214" s="35"/>
      <c r="E214" s="35">
        <v>23600</v>
      </c>
      <c r="F214" s="24"/>
      <c r="G214" s="24"/>
      <c r="H214" s="35">
        <v>23600</v>
      </c>
      <c r="I214" s="35">
        <v>23600</v>
      </c>
      <c r="J214" s="24"/>
      <c r="K214" s="24"/>
      <c r="L214" s="19">
        <f t="shared" si="224"/>
        <v>23600</v>
      </c>
      <c r="M214" s="19" t="e">
        <f t="shared" si="225"/>
        <v>#DIV/0!</v>
      </c>
    </row>
    <row r="215" spans="1:13" s="40" customFormat="1" x14ac:dyDescent="0.25">
      <c r="A215" s="83" t="s">
        <v>317</v>
      </c>
      <c r="B215" s="55" t="s">
        <v>316</v>
      </c>
      <c r="C215" s="35">
        <v>0</v>
      </c>
      <c r="D215" s="35"/>
      <c r="E215" s="35">
        <v>94156</v>
      </c>
      <c r="F215" s="24"/>
      <c r="G215" s="24"/>
      <c r="H215" s="35">
        <v>94156</v>
      </c>
      <c r="I215" s="35">
        <v>94156</v>
      </c>
      <c r="J215" s="24">
        <f t="shared" si="230"/>
        <v>0</v>
      </c>
      <c r="K215" s="24">
        <f t="shared" si="231"/>
        <v>100</v>
      </c>
      <c r="L215" s="19">
        <f t="shared" si="224"/>
        <v>94156</v>
      </c>
      <c r="M215" s="19" t="e">
        <f t="shared" si="225"/>
        <v>#DIV/0!</v>
      </c>
    </row>
    <row r="216" spans="1:13" s="40" customFormat="1" ht="19.5" x14ac:dyDescent="0.25">
      <c r="A216" s="83" t="s">
        <v>14</v>
      </c>
      <c r="B216" s="32" t="s">
        <v>315</v>
      </c>
      <c r="C216" s="35">
        <v>0</v>
      </c>
      <c r="D216" s="35"/>
      <c r="E216" s="35">
        <v>333712.21999999997</v>
      </c>
      <c r="F216" s="24"/>
      <c r="G216" s="24"/>
      <c r="H216" s="35">
        <v>333712.21999999997</v>
      </c>
      <c r="I216" s="35">
        <v>333712.21999999997</v>
      </c>
      <c r="J216" s="24">
        <f t="shared" si="230"/>
        <v>0</v>
      </c>
      <c r="K216" s="24">
        <f t="shared" si="231"/>
        <v>100</v>
      </c>
      <c r="L216" s="19">
        <f t="shared" si="224"/>
        <v>333712.21999999997</v>
      </c>
      <c r="M216" s="19" t="e">
        <f t="shared" si="225"/>
        <v>#DIV/0!</v>
      </c>
    </row>
    <row r="217" spans="1:13" x14ac:dyDescent="0.25">
      <c r="A217" s="36" t="s">
        <v>29</v>
      </c>
      <c r="B217" s="26" t="s">
        <v>212</v>
      </c>
      <c r="C217" s="84">
        <f t="shared" ref="C217" si="233">C218</f>
        <v>66067</v>
      </c>
      <c r="D217" s="84">
        <f t="shared" ref="D217:E217" si="234">D218</f>
        <v>79633</v>
      </c>
      <c r="E217" s="84">
        <f t="shared" si="234"/>
        <v>79633</v>
      </c>
      <c r="F217" s="13">
        <f t="shared" ref="F217" si="235">E217-D217</f>
        <v>0</v>
      </c>
      <c r="G217" s="13">
        <f t="shared" ref="G217" si="236">E217/D217*100</f>
        <v>100</v>
      </c>
      <c r="H217" s="84">
        <f t="shared" ref="H217:I217" si="237">H218</f>
        <v>79633</v>
      </c>
      <c r="I217" s="84">
        <f t="shared" si="237"/>
        <v>79633</v>
      </c>
      <c r="J217" s="13">
        <f t="shared" ref="J217" si="238">I217-H217</f>
        <v>0</v>
      </c>
      <c r="K217" s="13">
        <f t="shared" ref="K217" si="239">I217/H217*100</f>
        <v>100</v>
      </c>
      <c r="L217" s="13">
        <f t="shared" si="224"/>
        <v>13566</v>
      </c>
      <c r="M217" s="13">
        <f t="shared" si="225"/>
        <v>120.5337006372319</v>
      </c>
    </row>
    <row r="218" spans="1:13" s="40" customFormat="1" ht="24" customHeight="1" x14ac:dyDescent="0.25">
      <c r="A218" s="20" t="s">
        <v>257</v>
      </c>
      <c r="B218" s="32" t="s">
        <v>256</v>
      </c>
      <c r="C218" s="85">
        <v>66067</v>
      </c>
      <c r="D218" s="85">
        <v>79633</v>
      </c>
      <c r="E218" s="85">
        <v>79633</v>
      </c>
      <c r="F218" s="24">
        <f t="shared" ref="F218" si="240">E218-D218</f>
        <v>0</v>
      </c>
      <c r="G218" s="24">
        <f t="shared" ref="G218" si="241">E218/D218*100</f>
        <v>100</v>
      </c>
      <c r="H218" s="85">
        <v>79633</v>
      </c>
      <c r="I218" s="85">
        <v>79633</v>
      </c>
      <c r="J218" s="24">
        <f t="shared" si="90"/>
        <v>0</v>
      </c>
      <c r="K218" s="24">
        <f t="shared" si="204"/>
        <v>100</v>
      </c>
      <c r="L218" s="19">
        <f t="shared" si="224"/>
        <v>13566</v>
      </c>
      <c r="M218" s="19">
        <f t="shared" si="225"/>
        <v>120.5337006372319</v>
      </c>
    </row>
    <row r="219" spans="1:13" s="39" customFormat="1" x14ac:dyDescent="0.25">
      <c r="A219" s="86" t="s">
        <v>325</v>
      </c>
      <c r="B219" s="45" t="s">
        <v>326</v>
      </c>
      <c r="C219" s="37"/>
      <c r="D219" s="27">
        <f>D220+D222</f>
        <v>2397975.2800000003</v>
      </c>
      <c r="E219" s="27">
        <f>E220+E222</f>
        <v>2397975.2800000003</v>
      </c>
      <c r="F219" s="13"/>
      <c r="G219" s="13"/>
      <c r="H219" s="27">
        <f>H220+H222</f>
        <v>2401100</v>
      </c>
      <c r="I219" s="27">
        <f>I220+I222</f>
        <v>2397975.2800000003</v>
      </c>
      <c r="J219" s="13"/>
      <c r="K219" s="13"/>
      <c r="L219" s="13">
        <f t="shared" si="224"/>
        <v>2397975.2800000003</v>
      </c>
      <c r="M219" s="13" t="e">
        <f t="shared" si="225"/>
        <v>#DIV/0!</v>
      </c>
    </row>
    <row r="220" spans="1:13" s="39" customFormat="1" ht="19.5" x14ac:dyDescent="0.25">
      <c r="A220" s="83" t="s">
        <v>40</v>
      </c>
      <c r="B220" s="55" t="s">
        <v>331</v>
      </c>
      <c r="C220" s="35"/>
      <c r="D220" s="35">
        <v>401100</v>
      </c>
      <c r="E220" s="35">
        <f>E221</f>
        <v>401100</v>
      </c>
      <c r="F220" s="24"/>
      <c r="G220" s="24"/>
      <c r="H220" s="35">
        <f>H221</f>
        <v>401100</v>
      </c>
      <c r="I220" s="35">
        <f>I221</f>
        <v>401100</v>
      </c>
      <c r="J220" s="24"/>
      <c r="K220" s="24"/>
      <c r="L220" s="19">
        <f t="shared" si="224"/>
        <v>401100</v>
      </c>
      <c r="M220" s="19" t="e">
        <f t="shared" si="225"/>
        <v>#DIV/0!</v>
      </c>
    </row>
    <row r="221" spans="1:13" s="40" customFormat="1" x14ac:dyDescent="0.25">
      <c r="A221" s="83" t="s">
        <v>317</v>
      </c>
      <c r="B221" s="55" t="s">
        <v>330</v>
      </c>
      <c r="C221" s="35">
        <v>0</v>
      </c>
      <c r="D221" s="35"/>
      <c r="E221" s="35">
        <v>401100</v>
      </c>
      <c r="F221" s="24"/>
      <c r="G221" s="24"/>
      <c r="H221" s="35">
        <v>401100</v>
      </c>
      <c r="I221" s="35">
        <v>401100</v>
      </c>
      <c r="J221" s="24">
        <f t="shared" ref="J221:J223" si="242">I221-H221</f>
        <v>0</v>
      </c>
      <c r="K221" s="24">
        <f t="shared" ref="K221:K223" si="243">I221/H221*100</f>
        <v>100</v>
      </c>
      <c r="L221" s="19"/>
      <c r="M221" s="19" t="e">
        <f t="shared" si="225"/>
        <v>#DIV/0!</v>
      </c>
    </row>
    <row r="222" spans="1:13" s="40" customFormat="1" ht="32.25" x14ac:dyDescent="0.25">
      <c r="A222" s="17" t="s">
        <v>329</v>
      </c>
      <c r="B222" s="29" t="s">
        <v>328</v>
      </c>
      <c r="C222" s="31">
        <v>0</v>
      </c>
      <c r="D222" s="31">
        <v>1996875.28</v>
      </c>
      <c r="E222" s="31">
        <f>E223</f>
        <v>1996875.28</v>
      </c>
      <c r="F222" s="19"/>
      <c r="G222" s="19"/>
      <c r="H222" s="31">
        <f>H223</f>
        <v>2000000</v>
      </c>
      <c r="I222" s="31">
        <f>I223</f>
        <v>1996875.28</v>
      </c>
      <c r="J222" s="19"/>
      <c r="K222" s="19"/>
      <c r="L222" s="19">
        <f t="shared" si="224"/>
        <v>1996875.28</v>
      </c>
      <c r="M222" s="19" t="e">
        <f t="shared" si="225"/>
        <v>#DIV/0!</v>
      </c>
    </row>
    <row r="223" spans="1:13" s="40" customFormat="1" ht="19.5" x14ac:dyDescent="0.25">
      <c r="A223" s="83" t="s">
        <v>14</v>
      </c>
      <c r="B223" s="55" t="s">
        <v>327</v>
      </c>
      <c r="C223" s="35">
        <v>0</v>
      </c>
      <c r="D223" s="35"/>
      <c r="E223" s="35">
        <v>1996875.28</v>
      </c>
      <c r="F223" s="24"/>
      <c r="G223" s="24"/>
      <c r="H223" s="35">
        <v>2000000</v>
      </c>
      <c r="I223" s="35">
        <v>1996875.28</v>
      </c>
      <c r="J223" s="24">
        <f t="shared" si="242"/>
        <v>-3124.7199999999721</v>
      </c>
      <c r="K223" s="24">
        <f t="shared" si="243"/>
        <v>99.843764000000007</v>
      </c>
      <c r="L223" s="19"/>
      <c r="M223" s="19" t="e">
        <f t="shared" si="225"/>
        <v>#DIV/0!</v>
      </c>
    </row>
    <row r="224" spans="1:13" ht="15.75" x14ac:dyDescent="0.25">
      <c r="A224" s="2" t="s">
        <v>73</v>
      </c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</row>
    <row r="225" spans="1:13" ht="16.5" customHeight="1" x14ac:dyDescent="0.25">
      <c r="A225" s="2" t="s">
        <v>322</v>
      </c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2" t="s">
        <v>28</v>
      </c>
      <c r="M225" s="87"/>
    </row>
    <row r="226" spans="1:13" ht="26.25" customHeight="1" x14ac:dyDescent="0.25">
      <c r="A226" s="2" t="s">
        <v>71</v>
      </c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ht="15.75" x14ac:dyDescent="0.25">
      <c r="A227" s="2" t="s">
        <v>322</v>
      </c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 t="s">
        <v>323</v>
      </c>
      <c r="M227" s="2"/>
    </row>
  </sheetData>
  <mergeCells count="14">
    <mergeCell ref="L5:M6"/>
    <mergeCell ref="A2:M2"/>
    <mergeCell ref="A3:M3"/>
    <mergeCell ref="A5:A7"/>
    <mergeCell ref="B5:B7"/>
    <mergeCell ref="C5:C7"/>
    <mergeCell ref="D5:E5"/>
    <mergeCell ref="F5:G5"/>
    <mergeCell ref="H5:H7"/>
    <mergeCell ref="I5:I7"/>
    <mergeCell ref="D6:D7"/>
    <mergeCell ref="E6:E7"/>
    <mergeCell ref="F6:G6"/>
    <mergeCell ref="J5:K6"/>
  </mergeCells>
  <pageMargins left="0.52" right="0.11811023622047245" top="0.35433070866141736" bottom="0.15748031496062992" header="0.31496062992125984" footer="0.31496062992125984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2016-03-14T01:09:26Z</dcterms:modified>
</cp:coreProperties>
</file>