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C39" i="2" l="1"/>
  <c r="C14" i="2"/>
  <c r="H39" i="2"/>
  <c r="F39" i="2"/>
  <c r="E39" i="2"/>
  <c r="H29" i="2"/>
  <c r="F29" i="2"/>
  <c r="H25" i="2"/>
  <c r="F25" i="2"/>
  <c r="E24" i="2"/>
  <c r="E29" i="2"/>
  <c r="G36" i="2"/>
  <c r="H24" i="2" l="1"/>
  <c r="F24" i="2"/>
  <c r="K46" i="2"/>
  <c r="J46" i="2"/>
  <c r="K44" i="2"/>
  <c r="J44" i="2"/>
  <c r="K41" i="2"/>
  <c r="J41" i="2"/>
  <c r="K40" i="2"/>
  <c r="J40" i="2"/>
  <c r="J38" i="2"/>
  <c r="J37" i="2"/>
  <c r="K36" i="2"/>
  <c r="J36" i="2"/>
  <c r="J29" i="2"/>
  <c r="K28" i="2"/>
  <c r="J28" i="2"/>
  <c r="J27" i="2"/>
  <c r="K26" i="2"/>
  <c r="J26" i="2"/>
  <c r="K23" i="2"/>
  <c r="J23" i="2"/>
  <c r="K21" i="2"/>
  <c r="J21" i="2"/>
  <c r="K20" i="2"/>
  <c r="J20" i="2"/>
  <c r="K19" i="2"/>
  <c r="J19" i="2"/>
  <c r="K17" i="2"/>
  <c r="J17" i="2"/>
  <c r="K15" i="2"/>
  <c r="J15" i="2"/>
  <c r="K13" i="2"/>
  <c r="J13" i="2"/>
  <c r="H35" i="2" l="1"/>
  <c r="F35" i="2"/>
  <c r="E35" i="2"/>
  <c r="F12" i="2"/>
  <c r="L46" i="2"/>
  <c r="M44" i="2"/>
  <c r="L44" i="2"/>
  <c r="M41" i="2"/>
  <c r="L41" i="2"/>
  <c r="M40" i="2"/>
  <c r="L40" i="2"/>
  <c r="L38" i="2"/>
  <c r="M36" i="2"/>
  <c r="L36" i="2"/>
  <c r="M28" i="2"/>
  <c r="L28" i="2"/>
  <c r="M26" i="2"/>
  <c r="L26" i="2"/>
  <c r="M23" i="2"/>
  <c r="L23" i="2"/>
  <c r="M21" i="2"/>
  <c r="L21" i="2"/>
  <c r="M20" i="2"/>
  <c r="L20" i="2"/>
  <c r="M19" i="2"/>
  <c r="L19" i="2"/>
  <c r="M17" i="2"/>
  <c r="L17" i="2"/>
  <c r="L15" i="2"/>
  <c r="M13" i="2"/>
  <c r="L13" i="2"/>
  <c r="H14" i="2"/>
  <c r="L14" i="2" s="1"/>
  <c r="F14" i="2"/>
  <c r="E14" i="2"/>
  <c r="C45" i="2"/>
  <c r="C43" i="2"/>
  <c r="C37" i="2"/>
  <c r="L37" i="2" s="1"/>
  <c r="C35" i="2"/>
  <c r="C34" i="2" s="1"/>
  <c r="C25" i="2"/>
  <c r="D26" i="2" s="1"/>
  <c r="C22" i="2"/>
  <c r="C18" i="2"/>
  <c r="C16" i="2"/>
  <c r="C12" i="2"/>
  <c r="C33" i="2" l="1"/>
  <c r="D43" i="2" s="1"/>
  <c r="K35" i="2"/>
  <c r="J35" i="2"/>
  <c r="L35" i="2"/>
  <c r="D28" i="2"/>
  <c r="D25" i="2"/>
  <c r="C11" i="2"/>
  <c r="D13" i="2" s="1"/>
  <c r="J14" i="2"/>
  <c r="K14" i="2"/>
  <c r="G14" i="2"/>
  <c r="M35" i="2"/>
  <c r="C24" i="2"/>
  <c r="D38" i="2" l="1"/>
  <c r="D17" i="2"/>
  <c r="D18" i="2"/>
  <c r="D23" i="2"/>
  <c r="D19" i="2"/>
  <c r="D21" i="2"/>
  <c r="D16" i="2"/>
  <c r="D20" i="2"/>
  <c r="C32" i="2"/>
  <c r="D45" i="2" s="1"/>
  <c r="D40" i="2"/>
  <c r="D36" i="2"/>
  <c r="D34" i="2" s="1"/>
  <c r="D44" i="2"/>
  <c r="D37" i="2"/>
  <c r="D39" i="2"/>
  <c r="D41" i="2"/>
  <c r="D22" i="2"/>
  <c r="D12" i="2"/>
  <c r="C10" i="2"/>
  <c r="H18" i="2"/>
  <c r="F18" i="2"/>
  <c r="E18" i="2"/>
  <c r="E25" i="2"/>
  <c r="H45" i="2"/>
  <c r="F45" i="2"/>
  <c r="G38" i="2"/>
  <c r="H37" i="2"/>
  <c r="F37" i="2"/>
  <c r="G23" i="2"/>
  <c r="H22" i="2"/>
  <c r="E37" i="2"/>
  <c r="F22" i="2"/>
  <c r="E22" i="2"/>
  <c r="E12" i="2"/>
  <c r="D33" i="2" l="1"/>
  <c r="D46" i="2"/>
  <c r="K45" i="2"/>
  <c r="J45" i="2"/>
  <c r="D35" i="2"/>
  <c r="J25" i="2"/>
  <c r="K25" i="2"/>
  <c r="K22" i="2"/>
  <c r="J22" i="2"/>
  <c r="K18" i="2"/>
  <c r="J18" i="2"/>
  <c r="M25" i="2"/>
  <c r="L25" i="2"/>
  <c r="L22" i="2"/>
  <c r="M22" i="2"/>
  <c r="M18" i="2"/>
  <c r="L18" i="2"/>
  <c r="L45" i="2"/>
  <c r="C47" i="2"/>
  <c r="D32" i="2" s="1"/>
  <c r="D11" i="2"/>
  <c r="D24" i="2"/>
  <c r="D10" i="2" l="1"/>
  <c r="H16" i="2"/>
  <c r="E16" i="2"/>
  <c r="E11" i="2" s="1"/>
  <c r="F16" i="2"/>
  <c r="G28" i="2"/>
  <c r="G22" i="2"/>
  <c r="F11" i="2" l="1"/>
  <c r="K16" i="2"/>
  <c r="J16" i="2"/>
  <c r="L16" i="2"/>
  <c r="M16" i="2"/>
  <c r="H12" i="2" l="1"/>
  <c r="F43" i="2"/>
  <c r="G37" i="2"/>
  <c r="E43" i="2"/>
  <c r="G41" i="2"/>
  <c r="H43" i="2"/>
  <c r="G17" i="2"/>
  <c r="K43" i="2" l="1"/>
  <c r="J43" i="2"/>
  <c r="K39" i="2"/>
  <c r="J39" i="2"/>
  <c r="K12" i="2"/>
  <c r="J12" i="2"/>
  <c r="M12" i="2"/>
  <c r="L12" i="2"/>
  <c r="H11" i="2"/>
  <c r="M39" i="2"/>
  <c r="L39" i="2"/>
  <c r="M43" i="2"/>
  <c r="L43" i="2"/>
  <c r="G16" i="2"/>
  <c r="G44" i="2"/>
  <c r="G40" i="2"/>
  <c r="H34" i="2"/>
  <c r="F34" i="2"/>
  <c r="F33" i="2" s="1"/>
  <c r="F32" i="2" s="1"/>
  <c r="E34" i="2"/>
  <c r="E33" i="2" s="1"/>
  <c r="J34" i="2" l="1"/>
  <c r="K34" i="2"/>
  <c r="J24" i="2"/>
  <c r="K24" i="2"/>
  <c r="I13" i="2"/>
  <c r="J11" i="2"/>
  <c r="K11" i="2"/>
  <c r="M11" i="2"/>
  <c r="L11" i="2"/>
  <c r="H33" i="2"/>
  <c r="I38" i="2" s="1"/>
  <c r="M34" i="2"/>
  <c r="L34" i="2"/>
  <c r="I23" i="2"/>
  <c r="I14" i="2"/>
  <c r="I15" i="2"/>
  <c r="I17" i="2"/>
  <c r="I22" i="2"/>
  <c r="I18" i="2"/>
  <c r="I16" i="2"/>
  <c r="I12" i="2"/>
  <c r="G43" i="2"/>
  <c r="I40" i="2" l="1"/>
  <c r="I37" i="2"/>
  <c r="J33" i="2"/>
  <c r="K33" i="2"/>
  <c r="L33" i="2"/>
  <c r="M33" i="2"/>
  <c r="I41" i="2"/>
  <c r="I36" i="2"/>
  <c r="H32" i="2"/>
  <c r="I44" i="2"/>
  <c r="I39" i="2"/>
  <c r="I43" i="2"/>
  <c r="I45" i="2" l="1"/>
  <c r="J32" i="2"/>
  <c r="K32" i="2"/>
  <c r="I33" i="2"/>
  <c r="M32" i="2"/>
  <c r="L32" i="2"/>
  <c r="I46" i="2"/>
  <c r="I35" i="2"/>
  <c r="I34" i="2"/>
  <c r="G39" i="2" l="1"/>
  <c r="G35" i="2" l="1"/>
  <c r="G26" i="2"/>
  <c r="G21" i="2"/>
  <c r="G20" i="2"/>
  <c r="G19" i="2"/>
  <c r="G13" i="2"/>
  <c r="F10" i="2" l="1"/>
  <c r="F47" i="2" l="1"/>
  <c r="E10" i="2"/>
  <c r="G12" i="2"/>
  <c r="G18" i="2"/>
  <c r="G25" i="2"/>
  <c r="G34" i="2"/>
  <c r="I21" i="2" l="1"/>
  <c r="I19" i="2"/>
  <c r="I20" i="2"/>
  <c r="G10" i="2"/>
  <c r="G11" i="2"/>
  <c r="G33" i="2"/>
  <c r="G24" i="2"/>
  <c r="I26" i="2" l="1"/>
  <c r="I28" i="2"/>
  <c r="L24" i="2" l="1"/>
  <c r="M24" i="2"/>
  <c r="I25" i="2"/>
  <c r="H10" i="2"/>
  <c r="H47" i="2" s="1"/>
  <c r="K10" i="2" l="1"/>
  <c r="J10" i="2"/>
  <c r="L10" i="2"/>
  <c r="M10" i="2"/>
  <c r="I11" i="2"/>
  <c r="I24" i="2"/>
  <c r="K47" i="2" l="1"/>
  <c r="J47" i="2"/>
  <c r="I32" i="2"/>
  <c r="L47" i="2"/>
  <c r="M47" i="2"/>
  <c r="I10" i="2"/>
  <c r="G46" i="2"/>
  <c r="E45" i="2"/>
  <c r="E32" i="2" s="1"/>
  <c r="G32" i="2" l="1"/>
  <c r="E47" i="2"/>
  <c r="G47" i="2" s="1"/>
  <c r="G45" i="2"/>
</calcChain>
</file>

<file path=xl/sharedStrings.xml><?xml version="1.0" encoding="utf-8"?>
<sst xmlns="http://schemas.openxmlformats.org/spreadsheetml/2006/main" count="100" uniqueCount="93">
  <si>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</si>
  <si>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</si>
  <si>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</si>
  <si>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</si>
  <si>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</si>
  <si>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</si>
  <si>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</si>
  <si>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</si>
  <si>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</si>
  <si>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</si>
  <si>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</si>
  <si>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</si>
  <si>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</si>
  <si>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</si>
  <si>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</si>
  <si>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</si>
  <si>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</si>
  <si>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</si>
  <si>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</si>
  <si>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</si>
  <si>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</si>
  <si>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</si>
  <si>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</si>
  <si>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</si>
  <si>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</si>
  <si>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</si>
  <si>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</si>
  <si>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</si>
  <si>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</si>
  <si>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</si>
  <si>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</si>
  <si>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</si>
  <si>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</si>
  <si>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</si>
  <si>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</si>
  <si>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</si>
  <si>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</si>
  <si>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</si>
  <si>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</si>
  <si>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</si>
  <si>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</si>
  <si>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</si>
  <si>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</si>
  <si>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</si>
  <si>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</si>
  <si>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</si>
  <si>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</si>
  <si>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</si>
  <si>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</si>
  <si>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</si>
  <si>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</si>
  <si>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</si>
  <si>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</si>
  <si>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</si>
  <si>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</si>
  <si>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</si>
  <si>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</si>
  <si>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</si>
  <si>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</si>
  <si>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</si>
  <si>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ДОХОДЫ ОТ ПРОДАЖИ МАТЕРИАЛЬНЫХ И НЕМАТЕРИАЛЬНЫХ АКТИВОВ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</si>
  <si>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</si>
  <si>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Утвержденные бюджетные назначения по отчету     за 2014 год          (ф. 0503317)</t>
  </si>
  <si>
    <t>исполнения доходов бюджета Киселевского сельского поселения  Ульчского муниципального района  Хабаровского края                                                                                     за 2014 год</t>
  </si>
  <si>
    <t>Утвержденные бюджетные назначения по решению Совета депутатов от 29.12.2014      № 34</t>
  </si>
  <si>
    <t>Отклонение от утвержденных бюджетных назначений по отчету от решения Совета депутатов от 29.12.2014 № 34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</si>
  <si>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послений</t>
  </si>
  <si>
    <t>Прочие неналоговые доходы бюдетов поселений</t>
  </si>
  <si>
    <t>Субвенции бюджетам послений на выполнение передаваемых полномочий Субъектам РФ</t>
  </si>
  <si>
    <t>922 1 08 00000 00 0000 110</t>
  </si>
  <si>
    <t>922 1 08 04020 01 0000 110</t>
  </si>
  <si>
    <t>922 1 11 00000 00 0000 000</t>
  </si>
  <si>
    <t>922 1 11 05013 10 0000 120</t>
  </si>
  <si>
    <t>922 1 11 05075 10 0000 120</t>
  </si>
  <si>
    <t>922 1 11 09045 10 0000 120</t>
  </si>
  <si>
    <t>922 1 14 00000 00 0000 000</t>
  </si>
  <si>
    <t>922 1 14 06013 10 0000 430</t>
  </si>
  <si>
    <t>922 1 17 05050 10 0000 180</t>
  </si>
  <si>
    <t>922 2 00 00000 00 0000 000</t>
  </si>
  <si>
    <t>922 2 02 00000 00 0000 000</t>
  </si>
  <si>
    <t>922 2 02 01000 00 0000 151</t>
  </si>
  <si>
    <t>922 2 02 01001 00 0000 151</t>
  </si>
  <si>
    <t>922 2 02 01001 10 0000 151</t>
  </si>
  <si>
    <t>922 2 02 02000 00 0000 151</t>
  </si>
  <si>
    <t>922 2 02 02999 10 0000 151</t>
  </si>
  <si>
    <t>922 2 02 03000 00 0000 151</t>
  </si>
  <si>
    <t>922 2 02 03015 10 0000 151</t>
  </si>
  <si>
    <t>922 2 02 03003 10 0000 151</t>
  </si>
  <si>
    <t>922 2 02 03024 10 0000 151</t>
  </si>
  <si>
    <t>922 2 02 04000 00 0000 151</t>
  </si>
  <si>
    <t xml:space="preserve">922 2 02 04999 10 0000 151 </t>
  </si>
  <si>
    <t>922 2 07 00000 00 0000 000</t>
  </si>
  <si>
    <t>922 2 07 05000 10 0000 000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</si>
</sst>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0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0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" fontId="15" fillId="0" borderId="4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0" fontId="11" fillId="0" borderId="0" xfId="0" applyFont="1"/>
    <xf numFmtId="49" fontId="7" fillId="0" borderId="4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 applyProtection="1">
      <alignment horizontal="left" wrapText="1" indent="1"/>
    </xf>
    <xf numFmtId="0" fontId="18" fillId="0" borderId="4" xfId="0" applyFont="1" applyBorder="1"/>
    <xf numFmtId="4" fontId="17" fillId="2" borderId="4" xfId="0" applyNumberFormat="1" applyFont="1" applyFill="1" applyBorder="1" applyAlignment="1">
      <alignment horizontal="center"/>
    </xf>
    <xf numFmtId="0" fontId="18" fillId="0" borderId="0" xfId="0" applyFont="1"/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0" fillId="0" borderId="1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8" customFormat="1" x14ac:dyDescent="0.25"/>
    <row r="13" ht="33" customHeight="1" x14ac:dyDescent="0.25"/>
    <row r="18" ht="56.25" customHeight="1" x14ac:dyDescent="0.25"/>
    <row r="19" ht="56.25" customHeight="1" x14ac:dyDescent="0.25"/>
    <row r="24" s="16" customFormat="1" x14ac:dyDescent="0.25"/>
    <row r="25" s="17" customFormat="1" x14ac:dyDescent="0.25"/>
    <row r="26" s="17" customFormat="1" x14ac:dyDescent="0.25"/>
    <row r="27" s="17" customFormat="1" x14ac:dyDescent="0.25"/>
    <row r="33" s="16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6" customFormat="1" x14ac:dyDescent="0.25"/>
    <row r="42" s="16" customFormat="1" x14ac:dyDescent="0.25"/>
    <row r="44" s="15" customFormat="1" x14ac:dyDescent="0.25"/>
    <row r="45" s="15" customFormat="1" x14ac:dyDescent="0.25"/>
    <row r="51" s="15" customFormat="1" ht="150" customHeight="1" x14ac:dyDescent="0.25"/>
    <row r="55" s="16" customFormat="1" x14ac:dyDescent="0.25"/>
    <row r="63" s="17" customFormat="1" x14ac:dyDescent="0.25"/>
    <row r="65" s="17" customFormat="1" x14ac:dyDescent="0.25"/>
    <row r="66" s="15" customFormat="1" x14ac:dyDescent="0.25"/>
    <row r="67" s="16" customFormat="1" x14ac:dyDescent="0.25"/>
    <row r="68" s="16" customFormat="1" x14ac:dyDescent="0.25"/>
    <row r="69" s="17" customFormat="1" x14ac:dyDescent="0.25"/>
    <row r="70" s="15" customFormat="1" x14ac:dyDescent="0.25"/>
    <row r="71" s="16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7" s="18" customFormat="1" x14ac:dyDescent="0.25"/>
    <row r="78" s="15" customFormat="1" x14ac:dyDescent="0.25"/>
    <row r="83" s="17" customFormat="1" x14ac:dyDescent="0.25"/>
    <row r="84" s="17" customFormat="1" x14ac:dyDescent="0.25"/>
    <row r="86" s="18" customFormat="1" x14ac:dyDescent="0.25"/>
    <row r="94" s="16" customFormat="1" x14ac:dyDescent="0.25"/>
    <row r="95" s="16" customFormat="1" x14ac:dyDescent="0.25"/>
    <row r="96" s="17" customFormat="1" x14ac:dyDescent="0.25"/>
    <row r="97" s="15" customFormat="1" ht="33" customHeight="1" x14ac:dyDescent="0.25"/>
    <row r="98" s="16" customFormat="1" x14ac:dyDescent="0.25"/>
    <row r="99" s="16" customFormat="1" x14ac:dyDescent="0.25"/>
    <row r="100" s="17" customFormat="1" x14ac:dyDescent="0.25"/>
    <row r="101" s="16" customFormat="1" x14ac:dyDescent="0.25"/>
    <row r="102" s="17" customFormat="1" x14ac:dyDescent="0.25"/>
    <row r="103" s="15" customFormat="1" x14ac:dyDescent="0.25"/>
    <row r="104" s="15" customFormat="1" x14ac:dyDescent="0.25"/>
    <row r="105" s="39" customFormat="1" x14ac:dyDescent="0.25"/>
    <row r="106" s="15" customFormat="1" x14ac:dyDescent="0.25"/>
    <row r="107" s="16" customFormat="1" x14ac:dyDescent="0.25"/>
    <row r="108" s="17" customFormat="1" x14ac:dyDescent="0.25"/>
    <row r="110" s="18" customFormat="1" x14ac:dyDescent="0.25"/>
    <row r="111" s="18" customFormat="1" x14ac:dyDescent="0.25"/>
    <row r="112" s="42" customFormat="1" x14ac:dyDescent="0.25"/>
    <row r="113" s="42" customFormat="1" x14ac:dyDescent="0.25"/>
    <row r="114" s="42" customFormat="1" x14ac:dyDescent="0.25"/>
    <row r="115" s="42" customFormat="1" x14ac:dyDescent="0.25"/>
    <row r="116" s="45" customFormat="1" x14ac:dyDescent="0.25"/>
    <row r="117" s="45" customFormat="1" x14ac:dyDescent="0.25"/>
    <row r="124" s="15" customFormat="1" x14ac:dyDescent="0.25"/>
    <row r="125" s="15" customFormat="1" x14ac:dyDescent="0.25"/>
    <row r="126" s="15" customFormat="1" x14ac:dyDescent="0.25"/>
    <row r="127" s="33" customFormat="1" x14ac:dyDescent="0.25"/>
    <row r="128" s="17" customFormat="1" x14ac:dyDescent="0.25"/>
    <row r="129" s="15" customFormat="1" x14ac:dyDescent="0.25"/>
    <row r="130" s="15" customFormat="1" x14ac:dyDescent="0.25"/>
    <row r="131" s="33" customFormat="1" x14ac:dyDescent="0.25"/>
    <row r="132" s="15" customFormat="1" ht="23.25" customHeight="1" x14ac:dyDescent="0.25"/>
    <row r="133" s="15" customFormat="1" x14ac:dyDescent="0.25"/>
    <row r="134" s="33" customFormat="1" x14ac:dyDescent="0.25"/>
    <row r="135" s="33" customFormat="1" x14ac:dyDescent="0.25"/>
    <row r="137" s="18" customFormat="1" x14ac:dyDescent="0.25"/>
    <row r="138" s="15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Normal="100" workbookViewId="0">
      <selection activeCell="K42" sqref="K42"/>
    </sheetView>
  </sheetViews>
  <sheetFormatPr defaultRowHeight="15" x14ac:dyDescent="0.25"/>
  <cols>
    <col min="1" max="1" width="32.140625" customWidth="1"/>
    <col min="2" max="2" width="21" customWidth="1"/>
    <col min="3" max="3" width="14.5703125" customWidth="1"/>
    <col min="4" max="4" width="7.140625" customWidth="1"/>
    <col min="5" max="5" width="12.28515625" customWidth="1"/>
    <col min="6" max="6" width="11.7109375" style="18" customWidth="1"/>
    <col min="7" max="7" width="11" customWidth="1"/>
    <col min="8" max="8" width="11.28515625" style="18" customWidth="1"/>
    <col min="9" max="9" width="6.85546875" style="18" customWidth="1"/>
    <col min="10" max="10" width="11.85546875" customWidth="1"/>
    <col min="11" max="11" width="8" customWidth="1"/>
    <col min="12" max="12" width="12.28515625" customWidth="1"/>
    <col min="13" max="13" width="7.710937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56" t="s">
        <v>20</v>
      </c>
      <c r="K1" s="56"/>
    </row>
    <row r="2" spans="1:13" ht="16.5" x14ac:dyDescent="0.2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ht="33.75" customHeight="1" x14ac:dyDescent="0.25">
      <c r="A3" s="64" t="s">
        <v>63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20"/>
      <c r="M3" s="20"/>
    </row>
    <row r="4" spans="1:13" x14ac:dyDescent="0.25">
      <c r="A4" s="1"/>
      <c r="B4" s="2"/>
      <c r="C4" s="2"/>
      <c r="D4" s="2"/>
      <c r="E4" s="1"/>
      <c r="F4" s="21"/>
      <c r="G4" s="1"/>
      <c r="H4" s="22"/>
      <c r="I4" s="22"/>
      <c r="J4" s="3"/>
      <c r="K4" s="3" t="s">
        <v>21</v>
      </c>
    </row>
    <row r="5" spans="1:13" ht="36.75" customHeight="1" x14ac:dyDescent="0.25">
      <c r="A5" s="72" t="s">
        <v>1</v>
      </c>
      <c r="B5" s="72" t="s">
        <v>2</v>
      </c>
      <c r="C5" s="65" t="s">
        <v>36</v>
      </c>
      <c r="D5" s="66"/>
      <c r="E5" s="72" t="s">
        <v>64</v>
      </c>
      <c r="F5" s="69" t="s">
        <v>62</v>
      </c>
      <c r="G5" s="61" t="s">
        <v>65</v>
      </c>
      <c r="H5" s="65" t="s">
        <v>57</v>
      </c>
      <c r="I5" s="66"/>
      <c r="J5" s="57" t="s">
        <v>58</v>
      </c>
      <c r="K5" s="58"/>
      <c r="L5" s="77" t="s">
        <v>59</v>
      </c>
      <c r="M5" s="78"/>
    </row>
    <row r="6" spans="1:13" ht="153.75" customHeight="1" x14ac:dyDescent="0.25">
      <c r="A6" s="73"/>
      <c r="B6" s="73"/>
      <c r="C6" s="67"/>
      <c r="D6" s="68"/>
      <c r="E6" s="73"/>
      <c r="F6" s="70"/>
      <c r="G6" s="62"/>
      <c r="H6" s="67"/>
      <c r="I6" s="68"/>
      <c r="J6" s="59"/>
      <c r="K6" s="60"/>
      <c r="L6" s="79"/>
      <c r="M6" s="80"/>
    </row>
    <row r="7" spans="1:13" ht="41.25" customHeight="1" x14ac:dyDescent="0.25">
      <c r="A7" s="74"/>
      <c r="B7" s="74"/>
      <c r="C7" s="23" t="s">
        <v>3</v>
      </c>
      <c r="D7" s="23" t="s">
        <v>35</v>
      </c>
      <c r="E7" s="74"/>
      <c r="F7" s="71"/>
      <c r="G7" s="4" t="s">
        <v>3</v>
      </c>
      <c r="H7" s="23" t="s">
        <v>3</v>
      </c>
      <c r="I7" s="23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48" customFormat="1" ht="11.25" customHeight="1" x14ac:dyDescent="0.2">
      <c r="A8" s="54">
        <v>1</v>
      </c>
      <c r="B8" s="54">
        <v>2</v>
      </c>
      <c r="C8" s="75">
        <v>3</v>
      </c>
      <c r="D8" s="75">
        <v>4</v>
      </c>
      <c r="E8" s="54">
        <v>5</v>
      </c>
      <c r="F8" s="75">
        <v>6</v>
      </c>
      <c r="G8" s="54">
        <v>7</v>
      </c>
      <c r="H8" s="75">
        <v>8</v>
      </c>
      <c r="I8" s="75">
        <v>9</v>
      </c>
      <c r="J8" s="83">
        <v>10</v>
      </c>
      <c r="K8" s="83">
        <v>11</v>
      </c>
      <c r="L8" s="81">
        <v>12</v>
      </c>
      <c r="M8" s="81">
        <v>13</v>
      </c>
    </row>
    <row r="9" spans="1:13" ht="6" customHeight="1" x14ac:dyDescent="0.25">
      <c r="A9" s="55"/>
      <c r="B9" s="55"/>
      <c r="C9" s="76"/>
      <c r="D9" s="76"/>
      <c r="E9" s="55"/>
      <c r="F9" s="76"/>
      <c r="G9" s="55"/>
      <c r="H9" s="76"/>
      <c r="I9" s="76"/>
      <c r="J9" s="84"/>
      <c r="K9" s="84"/>
      <c r="L9" s="82"/>
      <c r="M9" s="82"/>
    </row>
    <row r="10" spans="1:13" s="15" customFormat="1" ht="34.5" customHeight="1" x14ac:dyDescent="0.25">
      <c r="A10" s="35" t="s">
        <v>22</v>
      </c>
      <c r="B10" s="49"/>
      <c r="C10" s="27">
        <f>C11+C24</f>
        <v>2532632.61</v>
      </c>
      <c r="D10" s="28">
        <f>C10/C47*100</f>
        <v>41.103805652647026</v>
      </c>
      <c r="E10" s="27">
        <f>E11+E24</f>
        <v>2313250</v>
      </c>
      <c r="F10" s="28">
        <f>F11+F24</f>
        <v>2313250</v>
      </c>
      <c r="G10" s="27">
        <f>F10-E10</f>
        <v>0</v>
      </c>
      <c r="H10" s="27">
        <f>H11+H24</f>
        <v>2307216.08</v>
      </c>
      <c r="I10" s="28">
        <f>H10/H47*100</f>
        <v>47.973455028476309</v>
      </c>
      <c r="J10" s="27">
        <f>H10-F10</f>
        <v>-6033.9199999999255</v>
      </c>
      <c r="K10" s="27">
        <f>H10/F10*100</f>
        <v>99.739158327029074</v>
      </c>
      <c r="L10" s="47">
        <f>H10-C10</f>
        <v>-225416.5299999998</v>
      </c>
      <c r="M10" s="47">
        <f>H10/C10*100</f>
        <v>91.099517193691995</v>
      </c>
    </row>
    <row r="11" spans="1:13" s="15" customFormat="1" ht="26.25" customHeight="1" x14ac:dyDescent="0.25">
      <c r="A11" s="5" t="s">
        <v>24</v>
      </c>
      <c r="B11" s="49"/>
      <c r="C11" s="27">
        <f>C12+C18+C22+C16</f>
        <v>1949655.8199999998</v>
      </c>
      <c r="D11" s="28">
        <f>C11/C10*100</f>
        <v>76.981391312022936</v>
      </c>
      <c r="E11" s="27">
        <f>E12+E18+E22+E16+E14</f>
        <v>1911100</v>
      </c>
      <c r="F11" s="27">
        <f>F12+F18+F22+F16+F14</f>
        <v>1911100</v>
      </c>
      <c r="G11" s="27">
        <f t="shared" ref="G11:G47" si="0">F11-E11</f>
        <v>0</v>
      </c>
      <c r="H11" s="27">
        <f>H12+H18+H22+H16+H14</f>
        <v>1906040.75</v>
      </c>
      <c r="I11" s="28">
        <f>H11/H10*100</f>
        <v>82.612147450012557</v>
      </c>
      <c r="J11" s="27">
        <f t="shared" ref="J11:J47" si="1">H11-F11</f>
        <v>-5059.25</v>
      </c>
      <c r="K11" s="27">
        <f t="shared" ref="K11:K47" si="2">H11/F11*100</f>
        <v>99.735270263199212</v>
      </c>
      <c r="L11" s="47">
        <f t="shared" ref="L11:L47" si="3">H11-C11</f>
        <v>-43615.069999999832</v>
      </c>
      <c r="M11" s="47">
        <f t="shared" ref="M11:M47" si="4">H11/C11*100</f>
        <v>97.762934895862813</v>
      </c>
    </row>
    <row r="12" spans="1:13" s="15" customFormat="1" ht="19.5" customHeight="1" x14ac:dyDescent="0.25">
      <c r="A12" s="6" t="s">
        <v>9</v>
      </c>
      <c r="B12" s="11" t="s">
        <v>11</v>
      </c>
      <c r="C12" s="27">
        <f>C13</f>
        <v>1357608.57</v>
      </c>
      <c r="D12" s="28">
        <f>C12/C11*100</f>
        <v>69.633242753585094</v>
      </c>
      <c r="E12" s="27">
        <f>E13</f>
        <v>1125000</v>
      </c>
      <c r="F12" s="27">
        <f>F13</f>
        <v>1125000</v>
      </c>
      <c r="G12" s="27">
        <f t="shared" si="0"/>
        <v>0</v>
      </c>
      <c r="H12" s="27">
        <f>H13</f>
        <v>1121035.3999999999</v>
      </c>
      <c r="I12" s="28">
        <f>H12/H11*100</f>
        <v>58.814870563496605</v>
      </c>
      <c r="J12" s="27">
        <f t="shared" si="1"/>
        <v>-3964.6000000000931</v>
      </c>
      <c r="K12" s="27">
        <f t="shared" si="2"/>
        <v>99.647591111111097</v>
      </c>
      <c r="L12" s="47">
        <f t="shared" si="3"/>
        <v>-236573.17000000016</v>
      </c>
      <c r="M12" s="47">
        <f t="shared" si="4"/>
        <v>82.574272494464282</v>
      </c>
    </row>
    <row r="13" spans="1:13" s="16" customFormat="1" x14ac:dyDescent="0.25">
      <c r="A13" s="7" t="s">
        <v>10</v>
      </c>
      <c r="B13" s="14" t="s">
        <v>30</v>
      </c>
      <c r="C13" s="30">
        <v>1357608.57</v>
      </c>
      <c r="D13" s="30">
        <f>C13/C11*100</f>
        <v>69.633242753585094</v>
      </c>
      <c r="E13" s="29">
        <v>1125000</v>
      </c>
      <c r="F13" s="30">
        <v>1125000</v>
      </c>
      <c r="G13" s="29">
        <f t="shared" si="0"/>
        <v>0</v>
      </c>
      <c r="H13" s="30">
        <v>1121035.3999999999</v>
      </c>
      <c r="I13" s="30">
        <f>H13/H11*100</f>
        <v>58.814870563496605</v>
      </c>
      <c r="J13" s="29">
        <f t="shared" si="1"/>
        <v>-3964.6000000000931</v>
      </c>
      <c r="K13" s="29">
        <f t="shared" si="2"/>
        <v>99.647591111111097</v>
      </c>
      <c r="L13" s="46">
        <f t="shared" si="3"/>
        <v>-236573.17000000016</v>
      </c>
      <c r="M13" s="46">
        <f t="shared" si="4"/>
        <v>82.574272494464282</v>
      </c>
    </row>
    <row r="14" spans="1:13" s="15" customFormat="1" ht="44.25" customHeight="1" x14ac:dyDescent="0.25">
      <c r="A14" s="6" t="s">
        <v>53</v>
      </c>
      <c r="B14" s="11" t="s">
        <v>54</v>
      </c>
      <c r="C14" s="27">
        <f>C15</f>
        <v>0</v>
      </c>
      <c r="D14" s="28"/>
      <c r="E14" s="27">
        <f>E15</f>
        <v>425000</v>
      </c>
      <c r="F14" s="27">
        <f>F15</f>
        <v>425000</v>
      </c>
      <c r="G14" s="27">
        <f t="shared" si="0"/>
        <v>0</v>
      </c>
      <c r="H14" s="27">
        <f>H15</f>
        <v>424849.48</v>
      </c>
      <c r="I14" s="28">
        <f>H14/H11*100</f>
        <v>22.289632579995995</v>
      </c>
      <c r="J14" s="27">
        <f t="shared" si="1"/>
        <v>-150.52000000001863</v>
      </c>
      <c r="K14" s="27">
        <f t="shared" si="2"/>
        <v>99.964583529411769</v>
      </c>
      <c r="L14" s="47">
        <f t="shared" si="3"/>
        <v>424849.48</v>
      </c>
      <c r="M14" s="47"/>
    </row>
    <row r="15" spans="1:13" s="16" customFormat="1" ht="40.5" customHeight="1" x14ac:dyDescent="0.25">
      <c r="A15" s="7" t="s">
        <v>56</v>
      </c>
      <c r="B15" s="14" t="s">
        <v>55</v>
      </c>
      <c r="C15" s="30">
        <v>0</v>
      </c>
      <c r="D15" s="30"/>
      <c r="E15" s="29">
        <v>425000</v>
      </c>
      <c r="F15" s="30">
        <v>425000</v>
      </c>
      <c r="G15" s="29"/>
      <c r="H15" s="30">
        <v>424849.48</v>
      </c>
      <c r="I15" s="30">
        <f>H15/H11*100</f>
        <v>22.289632579995995</v>
      </c>
      <c r="J15" s="29">
        <f t="shared" si="1"/>
        <v>-150.52000000001863</v>
      </c>
      <c r="K15" s="29">
        <f t="shared" si="2"/>
        <v>99.964583529411769</v>
      </c>
      <c r="L15" s="46">
        <f t="shared" si="3"/>
        <v>424849.48</v>
      </c>
      <c r="M15" s="46"/>
    </row>
    <row r="16" spans="1:13" s="15" customFormat="1" ht="36.75" customHeight="1" x14ac:dyDescent="0.25">
      <c r="A16" s="6" t="s">
        <v>37</v>
      </c>
      <c r="B16" s="12" t="s">
        <v>38</v>
      </c>
      <c r="C16" s="27">
        <f>SUM(C17:C17)</f>
        <v>56992.4</v>
      </c>
      <c r="D16" s="28">
        <f>C16/C11*100</f>
        <v>2.9232031323354297</v>
      </c>
      <c r="E16" s="27">
        <f>SUM(E17:E17)</f>
        <v>111000</v>
      </c>
      <c r="F16" s="27">
        <f>SUM(F17:F17)</f>
        <v>111000</v>
      </c>
      <c r="G16" s="27">
        <f t="shared" si="0"/>
        <v>0</v>
      </c>
      <c r="H16" s="27">
        <f>SUM(H17:H17)</f>
        <v>110518.84</v>
      </c>
      <c r="I16" s="28">
        <f>H16/H11*100</f>
        <v>5.7983461266502303</v>
      </c>
      <c r="J16" s="27">
        <f t="shared" si="1"/>
        <v>-481.16000000000349</v>
      </c>
      <c r="K16" s="27">
        <f t="shared" si="2"/>
        <v>99.566522522522519</v>
      </c>
      <c r="L16" s="47">
        <f t="shared" si="3"/>
        <v>53526.439999999995</v>
      </c>
      <c r="M16" s="47">
        <f t="shared" si="4"/>
        <v>193.9185575620609</v>
      </c>
    </row>
    <row r="17" spans="1:13" s="16" customFormat="1" ht="45.75" customHeight="1" x14ac:dyDescent="0.25">
      <c r="A17" s="7" t="s">
        <v>39</v>
      </c>
      <c r="B17" s="36" t="s">
        <v>44</v>
      </c>
      <c r="C17" s="30">
        <v>56992.4</v>
      </c>
      <c r="D17" s="30">
        <f>C17/C11*100</f>
        <v>2.9232031323354297</v>
      </c>
      <c r="E17" s="29">
        <v>111000</v>
      </c>
      <c r="F17" s="30">
        <v>111000</v>
      </c>
      <c r="G17" s="29">
        <f t="shared" si="0"/>
        <v>0</v>
      </c>
      <c r="H17" s="30">
        <v>110518.84</v>
      </c>
      <c r="I17" s="30">
        <f>H17/H11*100</f>
        <v>5.7983461266502303</v>
      </c>
      <c r="J17" s="29">
        <f t="shared" si="1"/>
        <v>-481.16000000000349</v>
      </c>
      <c r="K17" s="29">
        <f t="shared" si="2"/>
        <v>99.566522522522519</v>
      </c>
      <c r="L17" s="46">
        <f t="shared" si="3"/>
        <v>53526.439999999995</v>
      </c>
      <c r="M17" s="46">
        <f t="shared" si="4"/>
        <v>193.9185575620609</v>
      </c>
    </row>
    <row r="18" spans="1:13" s="15" customFormat="1" ht="21" customHeight="1" x14ac:dyDescent="0.25">
      <c r="A18" s="6" t="s">
        <v>12</v>
      </c>
      <c r="B18" s="12" t="s">
        <v>13</v>
      </c>
      <c r="C18" s="27">
        <f>SUM(C19:C21)</f>
        <v>510094.85</v>
      </c>
      <c r="D18" s="28">
        <f>C18/C11*100</f>
        <v>26.163328150914349</v>
      </c>
      <c r="E18" s="27">
        <f>SUM(E19:E21)</f>
        <v>211100</v>
      </c>
      <c r="F18" s="27">
        <f>SUM(F19:F21)</f>
        <v>211100</v>
      </c>
      <c r="G18" s="27">
        <f t="shared" si="0"/>
        <v>0</v>
      </c>
      <c r="H18" s="27">
        <f>SUM(H19:H21)</f>
        <v>210839.03</v>
      </c>
      <c r="I18" s="28">
        <f>H18/H11*100</f>
        <v>11.061622370875334</v>
      </c>
      <c r="J18" s="27">
        <f t="shared" si="1"/>
        <v>-260.97000000000116</v>
      </c>
      <c r="K18" s="27">
        <f t="shared" si="2"/>
        <v>99.876376125059224</v>
      </c>
      <c r="L18" s="47">
        <f t="shared" si="3"/>
        <v>-299255.81999999995</v>
      </c>
      <c r="M18" s="47">
        <f t="shared" si="4"/>
        <v>41.333299091335661</v>
      </c>
    </row>
    <row r="19" spans="1:13" s="16" customFormat="1" ht="26.25" x14ac:dyDescent="0.25">
      <c r="A19" s="7" t="s">
        <v>42</v>
      </c>
      <c r="B19" s="13" t="s">
        <v>45</v>
      </c>
      <c r="C19" s="30">
        <v>22370.57</v>
      </c>
      <c r="D19" s="30">
        <f>C19/C11*100</f>
        <v>1.1474112389744771</v>
      </c>
      <c r="E19" s="29">
        <v>22100</v>
      </c>
      <c r="F19" s="30">
        <v>22100</v>
      </c>
      <c r="G19" s="29">
        <f t="shared" si="0"/>
        <v>0</v>
      </c>
      <c r="H19" s="30">
        <v>22071.5</v>
      </c>
      <c r="I19" s="30">
        <f>H19/H11*100</f>
        <v>1.1579762919549332</v>
      </c>
      <c r="J19" s="29">
        <f t="shared" si="1"/>
        <v>-28.5</v>
      </c>
      <c r="K19" s="29">
        <f t="shared" si="2"/>
        <v>99.871040723981892</v>
      </c>
      <c r="L19" s="46">
        <f t="shared" si="3"/>
        <v>-299.06999999999971</v>
      </c>
      <c r="M19" s="46">
        <f t="shared" si="4"/>
        <v>98.663109612316532</v>
      </c>
    </row>
    <row r="20" spans="1:13" s="16" customFormat="1" x14ac:dyDescent="0.25">
      <c r="A20" s="7" t="s">
        <v>14</v>
      </c>
      <c r="B20" s="13" t="s">
        <v>47</v>
      </c>
      <c r="C20" s="30">
        <v>58568.73</v>
      </c>
      <c r="D20" s="30">
        <f>C20/C11*100</f>
        <v>3.0040548387663626</v>
      </c>
      <c r="E20" s="29">
        <v>49000</v>
      </c>
      <c r="F20" s="30">
        <v>49000</v>
      </c>
      <c r="G20" s="29">
        <f t="shared" si="0"/>
        <v>0</v>
      </c>
      <c r="H20" s="30">
        <v>48898.99</v>
      </c>
      <c r="I20" s="30">
        <f>H20/H11*100</f>
        <v>2.5654745314338112</v>
      </c>
      <c r="J20" s="29">
        <f t="shared" si="1"/>
        <v>-101.01000000000204</v>
      </c>
      <c r="K20" s="29">
        <f t="shared" si="2"/>
        <v>99.793857142857135</v>
      </c>
      <c r="L20" s="46">
        <f t="shared" si="3"/>
        <v>-9669.7400000000052</v>
      </c>
      <c r="M20" s="46">
        <f t="shared" si="4"/>
        <v>83.489927133472065</v>
      </c>
    </row>
    <row r="21" spans="1:13" s="16" customFormat="1" x14ac:dyDescent="0.25">
      <c r="A21" s="7" t="s">
        <v>15</v>
      </c>
      <c r="B21" s="13" t="s">
        <v>46</v>
      </c>
      <c r="C21" s="30">
        <v>429155.55</v>
      </c>
      <c r="D21" s="30">
        <f>C21/C11*100</f>
        <v>22.011862073173511</v>
      </c>
      <c r="E21" s="29">
        <v>140000</v>
      </c>
      <c r="F21" s="30">
        <v>140000</v>
      </c>
      <c r="G21" s="29">
        <f t="shared" si="0"/>
        <v>0</v>
      </c>
      <c r="H21" s="30">
        <v>139868.54</v>
      </c>
      <c r="I21" s="30">
        <f>H21/H11*100</f>
        <v>7.3381715474865894</v>
      </c>
      <c r="J21" s="29">
        <f t="shared" si="1"/>
        <v>-131.45999999999185</v>
      </c>
      <c r="K21" s="29">
        <f t="shared" si="2"/>
        <v>99.906100000000009</v>
      </c>
      <c r="L21" s="46">
        <f t="shared" si="3"/>
        <v>-289287.01</v>
      </c>
      <c r="M21" s="46">
        <f t="shared" si="4"/>
        <v>32.591571983631582</v>
      </c>
    </row>
    <row r="22" spans="1:13" s="15" customFormat="1" x14ac:dyDescent="0.25">
      <c r="A22" s="6" t="s">
        <v>16</v>
      </c>
      <c r="B22" s="12" t="s">
        <v>69</v>
      </c>
      <c r="C22" s="27">
        <f>C23</f>
        <v>24960</v>
      </c>
      <c r="D22" s="28">
        <f>C22/C11*100</f>
        <v>1.2802259631651294</v>
      </c>
      <c r="E22" s="27">
        <f>E23</f>
        <v>39000</v>
      </c>
      <c r="F22" s="27">
        <f>F23</f>
        <v>39000</v>
      </c>
      <c r="G22" s="27">
        <f t="shared" si="0"/>
        <v>0</v>
      </c>
      <c r="H22" s="27">
        <f>H23</f>
        <v>38798</v>
      </c>
      <c r="I22" s="28">
        <f>H22/H11*100</f>
        <v>2.0355283589818316</v>
      </c>
      <c r="J22" s="27">
        <f t="shared" si="1"/>
        <v>-202</v>
      </c>
      <c r="K22" s="27">
        <f t="shared" si="2"/>
        <v>99.482051282051287</v>
      </c>
      <c r="L22" s="47">
        <f t="shared" si="3"/>
        <v>13838</v>
      </c>
      <c r="M22" s="47">
        <f t="shared" si="4"/>
        <v>155.44070512820514</v>
      </c>
    </row>
    <row r="23" spans="1:13" s="16" customFormat="1" ht="97.5" customHeight="1" x14ac:dyDescent="0.25">
      <c r="A23" s="7" t="s">
        <v>48</v>
      </c>
      <c r="B23" s="13" t="s">
        <v>70</v>
      </c>
      <c r="C23" s="30">
        <v>24960</v>
      </c>
      <c r="D23" s="30">
        <f>C23/C11*100</f>
        <v>1.2802259631651294</v>
      </c>
      <c r="E23" s="29">
        <v>39000</v>
      </c>
      <c r="F23" s="29">
        <v>39000</v>
      </c>
      <c r="G23" s="29">
        <f t="shared" si="0"/>
        <v>0</v>
      </c>
      <c r="H23" s="30">
        <v>38798</v>
      </c>
      <c r="I23" s="30">
        <f>H23/H11*100</f>
        <v>2.0355283589818316</v>
      </c>
      <c r="J23" s="29">
        <f t="shared" si="1"/>
        <v>-202</v>
      </c>
      <c r="K23" s="29">
        <f t="shared" si="2"/>
        <v>99.482051282051287</v>
      </c>
      <c r="L23" s="46">
        <f t="shared" si="3"/>
        <v>13838</v>
      </c>
      <c r="M23" s="46">
        <f t="shared" si="4"/>
        <v>155.44070512820514</v>
      </c>
    </row>
    <row r="24" spans="1:13" s="15" customFormat="1" ht="32.25" customHeight="1" x14ac:dyDescent="0.25">
      <c r="A24" s="6" t="s">
        <v>25</v>
      </c>
      <c r="B24" s="12"/>
      <c r="C24" s="28">
        <f>C25</f>
        <v>582976.79</v>
      </c>
      <c r="D24" s="28">
        <f>C24/C10*100</f>
        <v>23.018608687977054</v>
      </c>
      <c r="E24" s="27">
        <f>E25+E31+E29</f>
        <v>402150</v>
      </c>
      <c r="F24" s="27">
        <f>F25+F31+F29</f>
        <v>402150</v>
      </c>
      <c r="G24" s="27">
        <f t="shared" si="0"/>
        <v>0</v>
      </c>
      <c r="H24" s="27">
        <f>H25+H31+H29</f>
        <v>401175.33</v>
      </c>
      <c r="I24" s="28">
        <f>H24/H10*100</f>
        <v>17.387852549987429</v>
      </c>
      <c r="J24" s="27">
        <f t="shared" si="1"/>
        <v>-974.6699999999837</v>
      </c>
      <c r="K24" s="27">
        <f t="shared" si="2"/>
        <v>99.757635210742265</v>
      </c>
      <c r="L24" s="47">
        <f t="shared" si="3"/>
        <v>-181801.46000000002</v>
      </c>
      <c r="M24" s="47">
        <f t="shared" si="4"/>
        <v>68.814974606450448</v>
      </c>
    </row>
    <row r="25" spans="1:13" s="15" customFormat="1" ht="68.25" customHeight="1" x14ac:dyDescent="0.25">
      <c r="A25" s="6" t="s">
        <v>17</v>
      </c>
      <c r="B25" s="12" t="s">
        <v>71</v>
      </c>
      <c r="C25" s="27">
        <f>SUM(C26:C28)</f>
        <v>582976.79</v>
      </c>
      <c r="D25" s="27">
        <f>SUM(D26:D28)</f>
        <v>99.999999999999986</v>
      </c>
      <c r="E25" s="27">
        <f>SUM(E26:E28)</f>
        <v>394000</v>
      </c>
      <c r="F25" s="27">
        <f>SUM(F26:F28)</f>
        <v>394000</v>
      </c>
      <c r="G25" s="27">
        <f t="shared" si="0"/>
        <v>0</v>
      </c>
      <c r="H25" s="27">
        <f>SUM(H26:H28)</f>
        <v>393048.3</v>
      </c>
      <c r="I25" s="27">
        <f>SUM(I26:I28)</f>
        <v>100</v>
      </c>
      <c r="J25" s="27">
        <f t="shared" si="1"/>
        <v>-951.70000000001164</v>
      </c>
      <c r="K25" s="27">
        <f t="shared" si="2"/>
        <v>99.75845177664975</v>
      </c>
      <c r="L25" s="47">
        <f t="shared" si="3"/>
        <v>-189928.49000000005</v>
      </c>
      <c r="M25" s="47">
        <f t="shared" si="4"/>
        <v>67.420917391925656</v>
      </c>
    </row>
    <row r="26" spans="1:13" s="16" customFormat="1" ht="119.25" customHeight="1" x14ac:dyDescent="0.25">
      <c r="A26" s="7" t="s">
        <v>31</v>
      </c>
      <c r="B26" s="13" t="s">
        <v>72</v>
      </c>
      <c r="C26" s="30">
        <v>457976.79</v>
      </c>
      <c r="D26" s="30">
        <f>C26/C25*100</f>
        <v>78.55832305090567</v>
      </c>
      <c r="E26" s="29">
        <v>280000</v>
      </c>
      <c r="F26" s="30">
        <v>280000</v>
      </c>
      <c r="G26" s="29">
        <f t="shared" si="0"/>
        <v>0</v>
      </c>
      <c r="H26" s="30">
        <v>279190.67</v>
      </c>
      <c r="I26" s="30">
        <f>H26/H25*100</f>
        <v>71.032153045821588</v>
      </c>
      <c r="J26" s="29">
        <f t="shared" si="1"/>
        <v>-809.3300000000163</v>
      </c>
      <c r="K26" s="29">
        <f t="shared" si="2"/>
        <v>99.710953571428561</v>
      </c>
      <c r="L26" s="46">
        <f t="shared" si="3"/>
        <v>-178786.12</v>
      </c>
      <c r="M26" s="46">
        <f t="shared" si="4"/>
        <v>60.961750921918991</v>
      </c>
    </row>
    <row r="27" spans="1:13" s="16" customFormat="1" ht="95.25" customHeight="1" x14ac:dyDescent="0.25">
      <c r="A27" s="7" t="s">
        <v>61</v>
      </c>
      <c r="B27" s="13" t="s">
        <v>73</v>
      </c>
      <c r="C27" s="30"/>
      <c r="D27" s="30"/>
      <c r="E27" s="29"/>
      <c r="F27" s="30">
        <v>0</v>
      </c>
      <c r="G27" s="29"/>
      <c r="H27" s="30"/>
      <c r="I27" s="30"/>
      <c r="J27" s="29">
        <f t="shared" si="1"/>
        <v>0</v>
      </c>
      <c r="K27" s="29"/>
      <c r="L27" s="46"/>
      <c r="M27" s="46"/>
    </row>
    <row r="28" spans="1:13" s="16" customFormat="1" ht="115.5" x14ac:dyDescent="0.25">
      <c r="A28" s="7" t="s">
        <v>49</v>
      </c>
      <c r="B28" s="13" t="s">
        <v>74</v>
      </c>
      <c r="C28" s="30">
        <v>125000</v>
      </c>
      <c r="D28" s="30">
        <f>C28/C25*100</f>
        <v>21.441676949094319</v>
      </c>
      <c r="E28" s="29">
        <v>114000</v>
      </c>
      <c r="F28" s="30">
        <v>114000</v>
      </c>
      <c r="G28" s="29">
        <f t="shared" si="0"/>
        <v>0</v>
      </c>
      <c r="H28" s="30">
        <v>113857.63</v>
      </c>
      <c r="I28" s="30">
        <f>H28/H25*100</f>
        <v>28.967846954178405</v>
      </c>
      <c r="J28" s="29">
        <f t="shared" si="1"/>
        <v>-142.36999999999534</v>
      </c>
      <c r="K28" s="29">
        <f t="shared" si="2"/>
        <v>99.875114035087719</v>
      </c>
      <c r="L28" s="46">
        <f t="shared" si="3"/>
        <v>-11142.369999999995</v>
      </c>
      <c r="M28" s="46">
        <f t="shared" si="4"/>
        <v>91.086104000000006</v>
      </c>
    </row>
    <row r="29" spans="1:13" s="15" customFormat="1" ht="39" x14ac:dyDescent="0.25">
      <c r="A29" s="6" t="s">
        <v>60</v>
      </c>
      <c r="B29" s="12" t="s">
        <v>75</v>
      </c>
      <c r="C29" s="28"/>
      <c r="D29" s="28"/>
      <c r="E29" s="27">
        <f>E30</f>
        <v>650</v>
      </c>
      <c r="F29" s="27">
        <f>F30</f>
        <v>650</v>
      </c>
      <c r="G29" s="27"/>
      <c r="H29" s="27">
        <f>H30</f>
        <v>627.03</v>
      </c>
      <c r="I29" s="28"/>
      <c r="J29" s="27">
        <f t="shared" si="1"/>
        <v>-22.970000000000027</v>
      </c>
      <c r="K29" s="27"/>
      <c r="L29" s="47"/>
      <c r="M29" s="47"/>
    </row>
    <row r="30" spans="1:13" s="15" customFormat="1" ht="77.25" x14ac:dyDescent="0.25">
      <c r="A30" s="7" t="s">
        <v>66</v>
      </c>
      <c r="B30" s="13" t="s">
        <v>76</v>
      </c>
      <c r="C30" s="28"/>
      <c r="D30" s="28"/>
      <c r="E30" s="29">
        <v>650</v>
      </c>
      <c r="F30" s="28">
        <v>650</v>
      </c>
      <c r="G30" s="27"/>
      <c r="H30" s="28">
        <v>627.03</v>
      </c>
      <c r="I30" s="28"/>
      <c r="J30" s="27"/>
      <c r="K30" s="27"/>
      <c r="L30" s="47"/>
      <c r="M30" s="47"/>
    </row>
    <row r="31" spans="1:13" s="15" customFormat="1" ht="26.25" x14ac:dyDescent="0.25">
      <c r="A31" s="6" t="s">
        <v>67</v>
      </c>
      <c r="B31" s="12" t="s">
        <v>77</v>
      </c>
      <c r="C31" s="28"/>
      <c r="D31" s="28"/>
      <c r="E31" s="27">
        <v>7500</v>
      </c>
      <c r="F31" s="28">
        <v>7500</v>
      </c>
      <c r="G31" s="27"/>
      <c r="H31" s="28">
        <v>7500</v>
      </c>
      <c r="I31" s="28"/>
      <c r="J31" s="27"/>
      <c r="K31" s="27"/>
      <c r="L31" s="47"/>
      <c r="M31" s="47"/>
    </row>
    <row r="32" spans="1:13" s="15" customFormat="1" ht="24.75" customHeight="1" x14ac:dyDescent="0.25">
      <c r="A32" s="37" t="s">
        <v>18</v>
      </c>
      <c r="B32" s="12" t="s">
        <v>78</v>
      </c>
      <c r="C32" s="27">
        <f>C33+C45</f>
        <v>3628920</v>
      </c>
      <c r="D32" s="28">
        <f>C32/C47*100</f>
        <v>58.896194347352981</v>
      </c>
      <c r="E32" s="27">
        <f>E33+E45</f>
        <v>2678063</v>
      </c>
      <c r="F32" s="27">
        <f>F33+F45</f>
        <v>2678063</v>
      </c>
      <c r="G32" s="27">
        <f t="shared" si="0"/>
        <v>0</v>
      </c>
      <c r="H32" s="27">
        <f>H33+H45</f>
        <v>2502143.7599999998</v>
      </c>
      <c r="I32" s="28">
        <f>H32/H47*100</f>
        <v>52.026544971523691</v>
      </c>
      <c r="J32" s="27">
        <f t="shared" si="1"/>
        <v>-175919.24000000022</v>
      </c>
      <c r="K32" s="27">
        <f t="shared" si="2"/>
        <v>93.431101508814379</v>
      </c>
      <c r="L32" s="47">
        <f t="shared" si="3"/>
        <v>-1126776.2400000002</v>
      </c>
      <c r="M32" s="47">
        <f t="shared" si="4"/>
        <v>68.950094242915242</v>
      </c>
    </row>
    <row r="33" spans="1:13" s="15" customFormat="1" ht="53.25" customHeight="1" x14ac:dyDescent="0.25">
      <c r="A33" s="8" t="s">
        <v>5</v>
      </c>
      <c r="B33" s="12" t="s">
        <v>79</v>
      </c>
      <c r="C33" s="27">
        <f>C34+C37+C39+C43</f>
        <v>3628920</v>
      </c>
      <c r="D33" s="28">
        <f>C33/C32*100</f>
        <v>100</v>
      </c>
      <c r="E33" s="27">
        <f>E34+E37+E39+E43</f>
        <v>2658063</v>
      </c>
      <c r="F33" s="27">
        <f>F34+F37+F39+F43</f>
        <v>2658063</v>
      </c>
      <c r="G33" s="27">
        <f t="shared" si="0"/>
        <v>0</v>
      </c>
      <c r="H33" s="27">
        <f>H34+H37+H39+H43</f>
        <v>2482143.7599999998</v>
      </c>
      <c r="I33" s="28">
        <f>H33/H32*100</f>
        <v>99.200685415453506</v>
      </c>
      <c r="J33" s="27">
        <f t="shared" si="1"/>
        <v>-175919.24000000022</v>
      </c>
      <c r="K33" s="27">
        <f t="shared" si="2"/>
        <v>93.3816753026546</v>
      </c>
      <c r="L33" s="47">
        <f t="shared" si="3"/>
        <v>-1146776.2400000002</v>
      </c>
      <c r="M33" s="47">
        <f t="shared" si="4"/>
        <v>68.398966083573072</v>
      </c>
    </row>
    <row r="34" spans="1:13" s="15" customFormat="1" ht="45.75" customHeight="1" x14ac:dyDescent="0.25">
      <c r="A34" s="37" t="s">
        <v>43</v>
      </c>
      <c r="B34" s="12" t="s">
        <v>80</v>
      </c>
      <c r="C34" s="28">
        <f>C35</f>
        <v>1449600</v>
      </c>
      <c r="D34" s="28">
        <f>D36</f>
        <v>39.945768989120729</v>
      </c>
      <c r="E34" s="27">
        <f>E35</f>
        <v>1190700</v>
      </c>
      <c r="F34" s="28">
        <f>F35</f>
        <v>1190700</v>
      </c>
      <c r="G34" s="27">
        <f t="shared" si="0"/>
        <v>0</v>
      </c>
      <c r="H34" s="28">
        <f>H35</f>
        <v>1190700</v>
      </c>
      <c r="I34" s="28">
        <f>I36</f>
        <v>47.970630033129105</v>
      </c>
      <c r="J34" s="27">
        <f t="shared" si="1"/>
        <v>0</v>
      </c>
      <c r="K34" s="27">
        <f t="shared" si="2"/>
        <v>100</v>
      </c>
      <c r="L34" s="47">
        <f t="shared" si="3"/>
        <v>-258900</v>
      </c>
      <c r="M34" s="47">
        <f t="shared" si="4"/>
        <v>82.139900662251648</v>
      </c>
    </row>
    <row r="35" spans="1:13" s="16" customFormat="1" ht="29.25" customHeight="1" x14ac:dyDescent="0.25">
      <c r="A35" s="9" t="s">
        <v>32</v>
      </c>
      <c r="B35" s="13" t="s">
        <v>81</v>
      </c>
      <c r="C35" s="30">
        <f>C36</f>
        <v>1449600</v>
      </c>
      <c r="D35" s="30">
        <f>D36</f>
        <v>39.945768989120729</v>
      </c>
      <c r="E35" s="29">
        <f>E36</f>
        <v>1190700</v>
      </c>
      <c r="F35" s="29">
        <f>F36</f>
        <v>1190700</v>
      </c>
      <c r="G35" s="29">
        <f t="shared" si="0"/>
        <v>0</v>
      </c>
      <c r="H35" s="29">
        <f>H36</f>
        <v>1190700</v>
      </c>
      <c r="I35" s="30">
        <f>I36</f>
        <v>47.970630033129105</v>
      </c>
      <c r="J35" s="29">
        <f t="shared" si="1"/>
        <v>0</v>
      </c>
      <c r="K35" s="29">
        <f t="shared" si="2"/>
        <v>100</v>
      </c>
      <c r="L35" s="46">
        <f t="shared" si="3"/>
        <v>-258900</v>
      </c>
      <c r="M35" s="46">
        <f t="shared" si="4"/>
        <v>82.139900662251648</v>
      </c>
    </row>
    <row r="36" spans="1:13" s="16" customFormat="1" ht="23.25" x14ac:dyDescent="0.25">
      <c r="A36" s="9" t="s">
        <v>33</v>
      </c>
      <c r="B36" s="13" t="s">
        <v>82</v>
      </c>
      <c r="C36" s="30">
        <v>1449600</v>
      </c>
      <c r="D36" s="30">
        <f>C36/C33*100</f>
        <v>39.945768989120729</v>
      </c>
      <c r="E36" s="29">
        <v>1190700</v>
      </c>
      <c r="F36" s="30">
        <v>1190700</v>
      </c>
      <c r="G36" s="29">
        <f t="shared" si="0"/>
        <v>0</v>
      </c>
      <c r="H36" s="30">
        <v>1190700</v>
      </c>
      <c r="I36" s="30">
        <f>H36/H33*100</f>
        <v>47.970630033129105</v>
      </c>
      <c r="J36" s="29">
        <f t="shared" si="1"/>
        <v>0</v>
      </c>
      <c r="K36" s="29">
        <f t="shared" si="2"/>
        <v>100</v>
      </c>
      <c r="L36" s="46">
        <f t="shared" si="3"/>
        <v>-258900</v>
      </c>
      <c r="M36" s="46">
        <f t="shared" si="4"/>
        <v>82.139900662251648</v>
      </c>
    </row>
    <row r="37" spans="1:13" s="39" customFormat="1" ht="32.25" customHeight="1" x14ac:dyDescent="0.25">
      <c r="A37" s="40" t="s">
        <v>50</v>
      </c>
      <c r="B37" s="38" t="s">
        <v>83</v>
      </c>
      <c r="C37" s="28">
        <f>C38</f>
        <v>0</v>
      </c>
      <c r="D37" s="28">
        <f>C37/C33*100</f>
        <v>0</v>
      </c>
      <c r="E37" s="28">
        <f>E38</f>
        <v>0</v>
      </c>
      <c r="F37" s="28">
        <f>F38</f>
        <v>0</v>
      </c>
      <c r="G37" s="28">
        <f t="shared" si="0"/>
        <v>0</v>
      </c>
      <c r="H37" s="28">
        <f>H38</f>
        <v>0</v>
      </c>
      <c r="I37" s="28">
        <f>H37/H33*100</f>
        <v>0</v>
      </c>
      <c r="J37" s="27">
        <f t="shared" si="1"/>
        <v>0</v>
      </c>
      <c r="K37" s="27"/>
      <c r="L37" s="47">
        <f t="shared" si="3"/>
        <v>0</v>
      </c>
      <c r="M37" s="47"/>
    </row>
    <row r="38" spans="1:13" s="42" customFormat="1" x14ac:dyDescent="0.25">
      <c r="A38" s="41" t="s">
        <v>41</v>
      </c>
      <c r="B38" s="36" t="s">
        <v>84</v>
      </c>
      <c r="C38" s="30"/>
      <c r="D38" s="30">
        <f>C38/C33*100</f>
        <v>0</v>
      </c>
      <c r="E38" s="30"/>
      <c r="F38" s="30"/>
      <c r="G38" s="30">
        <f t="shared" si="0"/>
        <v>0</v>
      </c>
      <c r="H38" s="30"/>
      <c r="I38" s="30">
        <f>H38/H33*100</f>
        <v>0</v>
      </c>
      <c r="J38" s="29">
        <f t="shared" si="1"/>
        <v>0</v>
      </c>
      <c r="K38" s="29"/>
      <c r="L38" s="46">
        <f t="shared" si="3"/>
        <v>0</v>
      </c>
      <c r="M38" s="46"/>
    </row>
    <row r="39" spans="1:13" s="15" customFormat="1" ht="30.75" customHeight="1" x14ac:dyDescent="0.25">
      <c r="A39" s="24" t="s">
        <v>27</v>
      </c>
      <c r="B39" s="12" t="s">
        <v>85</v>
      </c>
      <c r="C39" s="28">
        <f>SUM(C40:C42)</f>
        <v>115060</v>
      </c>
      <c r="D39" s="28">
        <f>C39/C33*100</f>
        <v>3.1706403006955237</v>
      </c>
      <c r="E39" s="27">
        <f>E40+E42+E41</f>
        <v>130900</v>
      </c>
      <c r="F39" s="27">
        <f>F40+F42+F41</f>
        <v>130900</v>
      </c>
      <c r="G39" s="27">
        <f t="shared" si="0"/>
        <v>0</v>
      </c>
      <c r="H39" s="27">
        <f>H40+H42+H41</f>
        <v>130900</v>
      </c>
      <c r="I39" s="28">
        <f>H39/H33*100</f>
        <v>5.2736671464992027</v>
      </c>
      <c r="J39" s="27">
        <f t="shared" si="1"/>
        <v>0</v>
      </c>
      <c r="K39" s="27">
        <f t="shared" si="2"/>
        <v>100</v>
      </c>
      <c r="L39" s="47">
        <f t="shared" si="3"/>
        <v>15840</v>
      </c>
      <c r="M39" s="47">
        <f t="shared" si="4"/>
        <v>113.76673040152964</v>
      </c>
    </row>
    <row r="40" spans="1:13" s="16" customFormat="1" ht="52.5" customHeight="1" x14ac:dyDescent="0.25">
      <c r="A40" s="25" t="s">
        <v>26</v>
      </c>
      <c r="B40" s="13" t="s">
        <v>86</v>
      </c>
      <c r="C40" s="31">
        <v>94100</v>
      </c>
      <c r="D40" s="31">
        <f>C40/C33*100</f>
        <v>2.593057989704926</v>
      </c>
      <c r="E40" s="29">
        <v>111200</v>
      </c>
      <c r="F40" s="30">
        <v>111200</v>
      </c>
      <c r="G40" s="29">
        <f t="shared" si="0"/>
        <v>0</v>
      </c>
      <c r="H40" s="31">
        <v>111200</v>
      </c>
      <c r="I40" s="31">
        <f>H40/H33*100</f>
        <v>4.4799983704408808</v>
      </c>
      <c r="J40" s="29">
        <f t="shared" si="1"/>
        <v>0</v>
      </c>
      <c r="K40" s="29">
        <f t="shared" si="2"/>
        <v>100</v>
      </c>
      <c r="L40" s="46">
        <f t="shared" si="3"/>
        <v>17100</v>
      </c>
      <c r="M40" s="46">
        <f t="shared" si="4"/>
        <v>118.17215727948991</v>
      </c>
    </row>
    <row r="41" spans="1:13" s="16" customFormat="1" ht="40.5" customHeight="1" x14ac:dyDescent="0.25">
      <c r="A41" s="25" t="s">
        <v>40</v>
      </c>
      <c r="B41" s="13" t="s">
        <v>87</v>
      </c>
      <c r="C41" s="31">
        <v>20000</v>
      </c>
      <c r="D41" s="31">
        <f>C41/C33*100</f>
        <v>0.55112815934217341</v>
      </c>
      <c r="E41" s="29">
        <v>17500</v>
      </c>
      <c r="F41" s="30">
        <v>17500</v>
      </c>
      <c r="G41" s="29">
        <f t="shared" si="0"/>
        <v>0</v>
      </c>
      <c r="H41" s="31">
        <v>17500</v>
      </c>
      <c r="I41" s="31">
        <f>H41/H33*100</f>
        <v>0.70503571477262061</v>
      </c>
      <c r="J41" s="29">
        <f t="shared" si="1"/>
        <v>0</v>
      </c>
      <c r="K41" s="29">
        <f t="shared" si="2"/>
        <v>100</v>
      </c>
      <c r="L41" s="46">
        <f t="shared" si="3"/>
        <v>-2500</v>
      </c>
      <c r="M41" s="46">
        <f t="shared" si="4"/>
        <v>87.5</v>
      </c>
    </row>
    <row r="42" spans="1:13" s="16" customFormat="1" ht="40.5" customHeight="1" x14ac:dyDescent="0.25">
      <c r="A42" s="25" t="s">
        <v>68</v>
      </c>
      <c r="B42" s="13" t="s">
        <v>88</v>
      </c>
      <c r="C42" s="31">
        <v>960</v>
      </c>
      <c r="D42" s="31"/>
      <c r="E42" s="29">
        <v>2200</v>
      </c>
      <c r="F42" s="30">
        <v>2200</v>
      </c>
      <c r="G42" s="29"/>
      <c r="H42" s="31">
        <v>2200</v>
      </c>
      <c r="I42" s="31"/>
      <c r="J42" s="29"/>
      <c r="K42" s="29"/>
      <c r="L42" s="46"/>
      <c r="M42" s="46"/>
    </row>
    <row r="43" spans="1:13" s="15" customFormat="1" x14ac:dyDescent="0.25">
      <c r="A43" s="24" t="s">
        <v>23</v>
      </c>
      <c r="B43" s="12" t="s">
        <v>89</v>
      </c>
      <c r="C43" s="32">
        <f>SUM(C44:C44)</f>
        <v>2064260</v>
      </c>
      <c r="D43" s="32">
        <f>C43/C33*100</f>
        <v>56.883590710183753</v>
      </c>
      <c r="E43" s="27">
        <f>E44</f>
        <v>1336463</v>
      </c>
      <c r="F43" s="27">
        <f>F44</f>
        <v>1336463</v>
      </c>
      <c r="G43" s="27">
        <f t="shared" si="0"/>
        <v>0</v>
      </c>
      <c r="H43" s="32">
        <f>SUM(H44:H44)</f>
        <v>1160543.76</v>
      </c>
      <c r="I43" s="32">
        <f>H43/H33*100</f>
        <v>46.755702820371695</v>
      </c>
      <c r="J43" s="27">
        <f t="shared" si="1"/>
        <v>-175919.24</v>
      </c>
      <c r="K43" s="27">
        <f t="shared" si="2"/>
        <v>86.836953959817819</v>
      </c>
      <c r="L43" s="47">
        <f t="shared" si="3"/>
        <v>-903716.24</v>
      </c>
      <c r="M43" s="47">
        <f t="shared" si="4"/>
        <v>56.220813269646264</v>
      </c>
    </row>
    <row r="44" spans="1:13" s="16" customFormat="1" ht="30" customHeight="1" x14ac:dyDescent="0.25">
      <c r="A44" s="26" t="s">
        <v>34</v>
      </c>
      <c r="B44" s="13" t="s">
        <v>90</v>
      </c>
      <c r="C44" s="34">
        <v>2064260</v>
      </c>
      <c r="D44" s="31">
        <f>C44/C33*100</f>
        <v>56.883590710183753</v>
      </c>
      <c r="E44" s="29">
        <v>1336463</v>
      </c>
      <c r="F44" s="30">
        <v>1336463</v>
      </c>
      <c r="G44" s="29">
        <f t="shared" si="0"/>
        <v>0</v>
      </c>
      <c r="H44" s="34">
        <v>1160543.76</v>
      </c>
      <c r="I44" s="31">
        <f>H44/H33*100</f>
        <v>46.755702820371695</v>
      </c>
      <c r="J44" s="29">
        <f t="shared" si="1"/>
        <v>-175919.24</v>
      </c>
      <c r="K44" s="29">
        <f t="shared" si="2"/>
        <v>86.836953959817819</v>
      </c>
      <c r="L44" s="46">
        <f t="shared" si="3"/>
        <v>-903716.24</v>
      </c>
      <c r="M44" s="46">
        <f t="shared" si="4"/>
        <v>56.220813269646264</v>
      </c>
    </row>
    <row r="45" spans="1:13" s="15" customFormat="1" ht="30.75" customHeight="1" x14ac:dyDescent="0.25">
      <c r="A45" s="44" t="s">
        <v>52</v>
      </c>
      <c r="B45" s="12" t="s">
        <v>91</v>
      </c>
      <c r="C45" s="27">
        <f>C46</f>
        <v>0</v>
      </c>
      <c r="D45" s="27">
        <f>C45/C32*100</f>
        <v>0</v>
      </c>
      <c r="E45" s="27">
        <f>E46</f>
        <v>20000</v>
      </c>
      <c r="F45" s="27">
        <f>F46</f>
        <v>20000</v>
      </c>
      <c r="G45" s="27">
        <f t="shared" si="0"/>
        <v>0</v>
      </c>
      <c r="H45" s="27">
        <f>H46</f>
        <v>20000</v>
      </c>
      <c r="I45" s="27">
        <f>H45/H32*100</f>
        <v>0.79931458454649307</v>
      </c>
      <c r="J45" s="27">
        <f t="shared" si="1"/>
        <v>0</v>
      </c>
      <c r="K45" s="27">
        <f t="shared" si="2"/>
        <v>100</v>
      </c>
      <c r="L45" s="47">
        <f t="shared" si="3"/>
        <v>20000</v>
      </c>
      <c r="M45" s="47"/>
    </row>
    <row r="46" spans="1:13" s="16" customFormat="1" ht="25.5" customHeight="1" x14ac:dyDescent="0.25">
      <c r="A46" s="43" t="s">
        <v>51</v>
      </c>
      <c r="B46" s="13" t="s">
        <v>92</v>
      </c>
      <c r="C46" s="34"/>
      <c r="D46" s="31">
        <f>C46/C32*100</f>
        <v>0</v>
      </c>
      <c r="E46" s="29">
        <v>20000</v>
      </c>
      <c r="F46" s="30">
        <v>20000</v>
      </c>
      <c r="G46" s="29">
        <f t="shared" si="0"/>
        <v>0</v>
      </c>
      <c r="H46" s="34">
        <v>20000</v>
      </c>
      <c r="I46" s="31">
        <f>H46/H32*100</f>
        <v>0.79931458454649307</v>
      </c>
      <c r="J46" s="29">
        <f t="shared" si="1"/>
        <v>0</v>
      </c>
      <c r="K46" s="29">
        <f t="shared" si="2"/>
        <v>100</v>
      </c>
      <c r="L46" s="46">
        <f t="shared" si="3"/>
        <v>20000</v>
      </c>
      <c r="M46" s="46"/>
    </row>
    <row r="47" spans="1:13" s="53" customFormat="1" ht="26.25" customHeight="1" x14ac:dyDescent="0.2">
      <c r="A47" s="50" t="s">
        <v>19</v>
      </c>
      <c r="B47" s="51"/>
      <c r="C47" s="47">
        <f>C10+C32</f>
        <v>6161552.6099999994</v>
      </c>
      <c r="D47" s="52">
        <v>100</v>
      </c>
      <c r="E47" s="47">
        <f>E10+E32</f>
        <v>4991313</v>
      </c>
      <c r="F47" s="47">
        <f>F10+F32</f>
        <v>4991313</v>
      </c>
      <c r="G47" s="27">
        <f t="shared" si="0"/>
        <v>0</v>
      </c>
      <c r="H47" s="47">
        <f>H10+H32</f>
        <v>4809359.84</v>
      </c>
      <c r="I47" s="52">
        <v>100</v>
      </c>
      <c r="J47" s="27">
        <f t="shared" si="1"/>
        <v>-181953.16000000015</v>
      </c>
      <c r="K47" s="27">
        <f t="shared" si="2"/>
        <v>96.354603287752141</v>
      </c>
      <c r="L47" s="47">
        <f t="shared" si="3"/>
        <v>-1352192.7699999996</v>
      </c>
      <c r="M47" s="47">
        <f t="shared" si="4"/>
        <v>78.054350005785309</v>
      </c>
    </row>
    <row r="48" spans="1:13" ht="27" customHeight="1" x14ac:dyDescent="0.25">
      <c r="A48" s="10" t="s">
        <v>28</v>
      </c>
      <c r="B48" s="10"/>
      <c r="C48" s="10"/>
      <c r="D48" s="10"/>
      <c r="E48" s="10"/>
      <c r="F48" s="19"/>
      <c r="G48" s="10"/>
      <c r="H48" s="19"/>
      <c r="I48" s="19"/>
      <c r="J48" s="10"/>
      <c r="K48" s="10" t="s">
        <v>29</v>
      </c>
    </row>
    <row r="49" spans="1:11" ht="18.75" customHeight="1" x14ac:dyDescent="0.25">
      <c r="A49" s="10" t="s">
        <v>6</v>
      </c>
      <c r="B49" s="10"/>
      <c r="C49" s="10"/>
      <c r="D49" s="10"/>
      <c r="E49" s="10"/>
      <c r="F49" s="19"/>
      <c r="G49" s="10"/>
      <c r="H49" s="19"/>
      <c r="I49" s="19"/>
      <c r="J49" s="10"/>
    </row>
    <row r="50" spans="1:11" ht="18.75" customHeight="1" x14ac:dyDescent="0.25">
      <c r="A50" s="10"/>
      <c r="B50" s="10"/>
      <c r="C50" s="10"/>
      <c r="D50" s="10"/>
      <c r="E50" s="10"/>
      <c r="F50" s="19"/>
      <c r="G50" s="10"/>
      <c r="H50" s="19"/>
      <c r="I50" s="19"/>
      <c r="J50" s="10"/>
    </row>
    <row r="51" spans="1:11" ht="18.75" customHeight="1" x14ac:dyDescent="0.25">
      <c r="A51" s="10" t="s">
        <v>7</v>
      </c>
      <c r="B51" s="10"/>
      <c r="C51" s="10"/>
      <c r="D51" s="10"/>
      <c r="E51" s="10"/>
      <c r="F51" s="19"/>
      <c r="G51" s="10"/>
      <c r="H51" s="19"/>
      <c r="I51" s="19"/>
      <c r="J51" s="10"/>
      <c r="K51" s="10" t="s">
        <v>8</v>
      </c>
    </row>
    <row r="52" spans="1:11" ht="18.75" customHeight="1" x14ac:dyDescent="0.25">
      <c r="A52" s="10" t="s">
        <v>6</v>
      </c>
      <c r="B52" s="10"/>
      <c r="C52" s="10"/>
      <c r="D52" s="10"/>
      <c r="E52" s="10"/>
      <c r="F52" s="19"/>
      <c r="G52" s="10"/>
      <c r="H52" s="19"/>
      <c r="I52" s="19"/>
      <c r="J52" s="10"/>
    </row>
    <row r="53" spans="1:11" x14ac:dyDescent="0.25">
      <c r="A53" s="10"/>
    </row>
  </sheetData>
  <mergeCells count="25">
    <mergeCell ref="I8:I9"/>
    <mergeCell ref="C8:C9"/>
    <mergeCell ref="D8:D9"/>
    <mergeCell ref="H8:H9"/>
    <mergeCell ref="L5:M6"/>
    <mergeCell ref="L8:L9"/>
    <mergeCell ref="M8:M9"/>
    <mergeCell ref="J8:J9"/>
    <mergeCell ref="K8:K9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2015-02-26T04:35:31Z</dcterms:modified>
</cp:coreProperties>
</file>