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25" windowWidth="15120" windowHeight="7890" activeTab="1"/>
  </bookViews>
  <sheets>
    <sheet name="расходы" sheetId="1" r:id="rId1"/>
    <sheet name="доходы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C11" i="1" l="1"/>
  <c r="C115" i="1"/>
  <c r="C104" i="1"/>
  <c r="C74" i="1"/>
  <c r="C10" i="1" s="1"/>
  <c r="J123" i="1"/>
  <c r="J122" i="1"/>
  <c r="J114" i="1"/>
  <c r="J110" i="1"/>
  <c r="J103" i="1"/>
  <c r="J98" i="1"/>
  <c r="J97" i="1"/>
  <c r="J84" i="1"/>
  <c r="J79" i="1"/>
  <c r="J73" i="1"/>
  <c r="J70" i="1"/>
  <c r="J69" i="1"/>
  <c r="J68" i="1"/>
  <c r="J66" i="1"/>
  <c r="J65" i="1"/>
  <c r="J59" i="1"/>
  <c r="J49" i="1"/>
  <c r="J46" i="1"/>
  <c r="J43" i="1"/>
  <c r="J40" i="1"/>
  <c r="J38" i="1"/>
  <c r="J36" i="1"/>
  <c r="J35" i="1"/>
  <c r="J34" i="1"/>
  <c r="J33" i="1"/>
  <c r="J31" i="1"/>
  <c r="J29" i="1"/>
  <c r="J28" i="1"/>
  <c r="J27" i="1"/>
  <c r="J24" i="1"/>
  <c r="J23" i="1"/>
  <c r="J17" i="1"/>
  <c r="J16" i="1"/>
  <c r="I123" i="1"/>
  <c r="I122" i="1"/>
  <c r="I114" i="1"/>
  <c r="I110" i="1"/>
  <c r="I103" i="1"/>
  <c r="I98" i="1"/>
  <c r="I97" i="1"/>
  <c r="I90" i="1"/>
  <c r="I85" i="1"/>
  <c r="I84" i="1"/>
  <c r="I79" i="1"/>
  <c r="I73" i="1"/>
  <c r="I72" i="1"/>
  <c r="I70" i="1"/>
  <c r="I69" i="1"/>
  <c r="I68" i="1"/>
  <c r="I66" i="1"/>
  <c r="I65" i="1"/>
  <c r="I59" i="1"/>
  <c r="I56" i="1"/>
  <c r="I53" i="1"/>
  <c r="I49" i="1"/>
  <c r="I46" i="1"/>
  <c r="I43" i="1"/>
  <c r="I40" i="1"/>
  <c r="I38" i="1"/>
  <c r="I36" i="1"/>
  <c r="I35" i="1"/>
  <c r="I34" i="1"/>
  <c r="I33" i="1"/>
  <c r="I31" i="1"/>
  <c r="I29" i="1"/>
  <c r="I28" i="1"/>
  <c r="I27" i="1"/>
  <c r="I24" i="1"/>
  <c r="I23" i="1"/>
  <c r="I17" i="1"/>
  <c r="I16" i="1"/>
  <c r="H32" i="1" l="1"/>
  <c r="H121" i="1"/>
  <c r="H102" i="1"/>
  <c r="H67" i="1"/>
  <c r="H26" i="1"/>
  <c r="G121" i="1"/>
  <c r="G120" i="1" s="1"/>
  <c r="G119" i="1" s="1"/>
  <c r="G118" i="1" s="1"/>
  <c r="G117" i="1" s="1"/>
  <c r="G115" i="1" s="1"/>
  <c r="G112" i="1"/>
  <c r="G113" i="1"/>
  <c r="G111" i="1" s="1"/>
  <c r="J112" i="1" l="1"/>
  <c r="I112" i="1"/>
  <c r="H101" i="1"/>
  <c r="I102" i="1"/>
  <c r="J121" i="1"/>
  <c r="I121" i="1"/>
  <c r="H120" i="1"/>
  <c r="G108" i="1"/>
  <c r="G109" i="1"/>
  <c r="G107" i="1" s="1"/>
  <c r="G106" i="1" s="1"/>
  <c r="G101" i="1"/>
  <c r="G100" i="1" s="1"/>
  <c r="G99" i="1" s="1"/>
  <c r="G102" i="1"/>
  <c r="J102" i="1" s="1"/>
  <c r="H96" i="1"/>
  <c r="G96" i="1"/>
  <c r="G95" i="1" s="1"/>
  <c r="G94" i="1" s="1"/>
  <c r="G93" i="1" s="1"/>
  <c r="H82" i="1"/>
  <c r="G82" i="1"/>
  <c r="G81" i="1" s="1"/>
  <c r="G80" i="1" s="1"/>
  <c r="G83" i="1"/>
  <c r="G77" i="1"/>
  <c r="G76" i="1" s="1"/>
  <c r="G74" i="1" s="1"/>
  <c r="G78" i="1"/>
  <c r="G71" i="1"/>
  <c r="G67" i="1"/>
  <c r="J67" i="1" s="1"/>
  <c r="G64" i="1"/>
  <c r="G58" i="1"/>
  <c r="G57" i="1" s="1"/>
  <c r="G55" i="1" s="1"/>
  <c r="G54" i="1" s="1"/>
  <c r="G48" i="1"/>
  <c r="G47" i="1" s="1"/>
  <c r="G45" i="1"/>
  <c r="G44" i="1" s="1"/>
  <c r="G42" i="1"/>
  <c r="G39" i="1"/>
  <c r="G37" i="1"/>
  <c r="G32" i="1"/>
  <c r="I32" i="1" s="1"/>
  <c r="G30" i="1"/>
  <c r="G26" i="1"/>
  <c r="J26" i="1" s="1"/>
  <c r="G22" i="1"/>
  <c r="G21" i="1" s="1"/>
  <c r="G14" i="1"/>
  <c r="G13" i="1" s="1"/>
  <c r="G15" i="1"/>
  <c r="D112" i="1"/>
  <c r="D108" i="1"/>
  <c r="D100" i="1"/>
  <c r="D99" i="1" s="1"/>
  <c r="D101" i="1"/>
  <c r="D95" i="1"/>
  <c r="D94" i="1" s="1"/>
  <c r="D93" i="1" s="1"/>
  <c r="D63" i="1"/>
  <c r="D25" i="1"/>
  <c r="D20" i="1" s="1"/>
  <c r="D21" i="1"/>
  <c r="E121" i="1"/>
  <c r="E120" i="1" s="1"/>
  <c r="E102" i="1"/>
  <c r="E101" i="1" s="1"/>
  <c r="E100" i="1" s="1"/>
  <c r="E99" i="1" s="1"/>
  <c r="E96" i="1"/>
  <c r="E95" i="1" s="1"/>
  <c r="E94" i="1" s="1"/>
  <c r="E93" i="1" s="1"/>
  <c r="E84" i="1"/>
  <c r="E83" i="1" s="1"/>
  <c r="E64" i="1"/>
  <c r="E67" i="1"/>
  <c r="E32" i="1"/>
  <c r="G20" i="1" l="1"/>
  <c r="G19" i="1" s="1"/>
  <c r="D91" i="1"/>
  <c r="G91" i="1"/>
  <c r="J83" i="1"/>
  <c r="I83" i="1"/>
  <c r="H81" i="1"/>
  <c r="I82" i="1"/>
  <c r="J82" i="1"/>
  <c r="H95" i="1"/>
  <c r="J96" i="1"/>
  <c r="I96" i="1"/>
  <c r="J32" i="1"/>
  <c r="J120" i="1"/>
  <c r="I120" i="1"/>
  <c r="I26" i="1"/>
  <c r="I67" i="1"/>
  <c r="J64" i="1"/>
  <c r="I64" i="1"/>
  <c r="G63" i="1"/>
  <c r="H100" i="1"/>
  <c r="J101" i="1"/>
  <c r="I101" i="1"/>
  <c r="G41" i="1"/>
  <c r="G104" i="1"/>
  <c r="G62" i="1"/>
  <c r="G60" i="1" s="1"/>
  <c r="G25" i="1"/>
  <c r="E91" i="1"/>
  <c r="K15" i="2"/>
  <c r="J15" i="2"/>
  <c r="I15" i="2"/>
  <c r="G15" i="2"/>
  <c r="M35" i="2"/>
  <c r="M33" i="2"/>
  <c r="M32" i="2"/>
  <c r="M30" i="2"/>
  <c r="M29" i="2"/>
  <c r="M24" i="2"/>
  <c r="M21" i="2"/>
  <c r="M19" i="2"/>
  <c r="M18" i="2"/>
  <c r="M17" i="2"/>
  <c r="M13" i="2"/>
  <c r="L35" i="2"/>
  <c r="L33" i="2"/>
  <c r="L32" i="2"/>
  <c r="L30" i="2"/>
  <c r="L29" i="2"/>
  <c r="L24" i="2"/>
  <c r="L21" i="2"/>
  <c r="L19" i="2"/>
  <c r="L18" i="2"/>
  <c r="L17" i="2"/>
  <c r="L13" i="2"/>
  <c r="H14" i="2"/>
  <c r="G18" i="1" l="1"/>
  <c r="G11" i="1" s="1"/>
  <c r="G10" i="1" s="1"/>
  <c r="G92" i="1" s="1"/>
  <c r="H94" i="1"/>
  <c r="J95" i="1"/>
  <c r="I95" i="1"/>
  <c r="H99" i="1"/>
  <c r="J100" i="1"/>
  <c r="I100" i="1"/>
  <c r="H80" i="1"/>
  <c r="J81" i="1"/>
  <c r="I81" i="1"/>
  <c r="J14" i="2"/>
  <c r="F14" i="2"/>
  <c r="E14" i="2"/>
  <c r="K80" i="1" l="1"/>
  <c r="I80" i="1"/>
  <c r="L80" i="1"/>
  <c r="J80" i="1"/>
  <c r="J99" i="1"/>
  <c r="I99" i="1"/>
  <c r="H93" i="1"/>
  <c r="J94" i="1"/>
  <c r="I94" i="1"/>
  <c r="G116" i="1"/>
  <c r="G75" i="1"/>
  <c r="G12" i="1"/>
  <c r="G61" i="1"/>
  <c r="G105" i="1"/>
  <c r="G14" i="2"/>
  <c r="K14" i="2"/>
  <c r="D23" i="2"/>
  <c r="C34" i="2"/>
  <c r="C31" i="2"/>
  <c r="C28" i="2"/>
  <c r="C27" i="2" s="1"/>
  <c r="C26" i="2" s="1"/>
  <c r="C23" i="2"/>
  <c r="C22" i="2" s="1"/>
  <c r="C20" i="2"/>
  <c r="C16" i="2"/>
  <c r="C12" i="2"/>
  <c r="I5" i="1"/>
  <c r="C5" i="1"/>
  <c r="H91" i="1" l="1"/>
  <c r="K93" i="1"/>
  <c r="J93" i="1"/>
  <c r="I93" i="1"/>
  <c r="C25" i="2"/>
  <c r="D26" i="2"/>
  <c r="D30" i="2"/>
  <c r="D35" i="2"/>
  <c r="D34" i="2"/>
  <c r="D16" i="2"/>
  <c r="C11" i="2"/>
  <c r="C10" i="2"/>
  <c r="J91" i="1" l="1"/>
  <c r="K91" i="1"/>
  <c r="I91" i="1"/>
  <c r="C36" i="2"/>
  <c r="D10" i="2" s="1"/>
  <c r="D11" i="2"/>
  <c r="D21" i="2"/>
  <c r="D20" i="2" s="1"/>
  <c r="D18" i="2"/>
  <c r="D13" i="2"/>
  <c r="D12" i="2" s="1"/>
  <c r="D19" i="2"/>
  <c r="D17" i="2"/>
  <c r="D25" i="2"/>
  <c r="D29" i="2"/>
  <c r="D28" i="2" s="1"/>
  <c r="D27" i="2" s="1"/>
  <c r="D32" i="2"/>
  <c r="D31" i="2" s="1"/>
  <c r="D33" i="2"/>
  <c r="J29" i="2"/>
  <c r="K29" i="2"/>
  <c r="J35" i="2"/>
  <c r="K35" i="2"/>
  <c r="G35" i="2"/>
  <c r="G32" i="2"/>
  <c r="G33" i="2"/>
  <c r="G30" i="2"/>
  <c r="G29" i="2"/>
  <c r="H23" i="2"/>
  <c r="F23" i="2"/>
  <c r="F22" i="2" s="1"/>
  <c r="K24" i="2"/>
  <c r="H31" i="2"/>
  <c r="F31" i="2"/>
  <c r="H34" i="2"/>
  <c r="F34" i="2"/>
  <c r="H28" i="2"/>
  <c r="F28" i="2"/>
  <c r="F27" i="2" s="1"/>
  <c r="F26" i="2" s="1"/>
  <c r="F20" i="2"/>
  <c r="E34" i="2"/>
  <c r="E31" i="2"/>
  <c r="E28" i="2"/>
  <c r="E27" i="2" s="1"/>
  <c r="H119" i="1"/>
  <c r="H113" i="1"/>
  <c r="H109" i="1"/>
  <c r="H89" i="1"/>
  <c r="I89" i="1" s="1"/>
  <c r="H78" i="1"/>
  <c r="H71" i="1"/>
  <c r="H58" i="1"/>
  <c r="H52" i="1"/>
  <c r="H48" i="1"/>
  <c r="H45" i="1"/>
  <c r="H42" i="1"/>
  <c r="H39" i="1"/>
  <c r="H37" i="1"/>
  <c r="H30" i="1"/>
  <c r="H22" i="1"/>
  <c r="H15" i="1"/>
  <c r="E113" i="1"/>
  <c r="E112" i="1" s="1"/>
  <c r="E89" i="1"/>
  <c r="E88" i="1" s="1"/>
  <c r="E87" i="1" s="1"/>
  <c r="E82" i="1"/>
  <c r="E81" i="1" s="1"/>
  <c r="E80" i="1" s="1"/>
  <c r="E78" i="1"/>
  <c r="F78" i="1" s="1"/>
  <c r="E71" i="1"/>
  <c r="E45" i="1"/>
  <c r="E44" i="1" s="1"/>
  <c r="E42" i="1"/>
  <c r="E26" i="1"/>
  <c r="E15" i="1"/>
  <c r="F15" i="1" s="1"/>
  <c r="D81" i="1"/>
  <c r="D80" i="1" s="1"/>
  <c r="D51" i="1"/>
  <c r="D19" i="1"/>
  <c r="E22" i="1"/>
  <c r="E21" i="1" s="1"/>
  <c r="E30" i="1"/>
  <c r="E37" i="1"/>
  <c r="E39" i="1"/>
  <c r="D41" i="1"/>
  <c r="D44" i="1"/>
  <c r="D47" i="1"/>
  <c r="E48" i="1"/>
  <c r="E47" i="1" s="1"/>
  <c r="E52" i="1"/>
  <c r="E51" i="1" s="1"/>
  <c r="D57" i="1"/>
  <c r="E58" i="1"/>
  <c r="E57" i="1" s="1"/>
  <c r="E55" i="1" s="1"/>
  <c r="E54" i="1" s="1"/>
  <c r="D62" i="1"/>
  <c r="D60" i="1" s="1"/>
  <c r="D77" i="1"/>
  <c r="D76" i="1" s="1"/>
  <c r="D88" i="1"/>
  <c r="D87" i="1" s="1"/>
  <c r="H14" i="1" l="1"/>
  <c r="I15" i="1"/>
  <c r="J15" i="1"/>
  <c r="I30" i="1"/>
  <c r="J30" i="1"/>
  <c r="J39" i="1"/>
  <c r="I39" i="1"/>
  <c r="H51" i="1"/>
  <c r="I51" i="1" s="1"/>
  <c r="I52" i="1"/>
  <c r="I22" i="1"/>
  <c r="J22" i="1"/>
  <c r="H21" i="1"/>
  <c r="J37" i="1"/>
  <c r="I37" i="1"/>
  <c r="J42" i="1"/>
  <c r="I42" i="1"/>
  <c r="J58" i="1"/>
  <c r="I58" i="1"/>
  <c r="I78" i="1"/>
  <c r="J78" i="1"/>
  <c r="J109" i="1"/>
  <c r="I109" i="1"/>
  <c r="H108" i="1"/>
  <c r="H118" i="1"/>
  <c r="J119" i="1"/>
  <c r="I119" i="1"/>
  <c r="H63" i="1"/>
  <c r="J71" i="1"/>
  <c r="I71" i="1"/>
  <c r="J113" i="1"/>
  <c r="I113" i="1"/>
  <c r="J45" i="1"/>
  <c r="I45" i="1"/>
  <c r="H47" i="1"/>
  <c r="J48" i="1"/>
  <c r="I48" i="1"/>
  <c r="E63" i="1"/>
  <c r="E41" i="1"/>
  <c r="E25" i="1"/>
  <c r="E20" i="1" s="1"/>
  <c r="M31" i="2"/>
  <c r="L31" i="2"/>
  <c r="M23" i="2"/>
  <c r="L23" i="2"/>
  <c r="H27" i="2"/>
  <c r="M28" i="2"/>
  <c r="L28" i="2"/>
  <c r="J34" i="2"/>
  <c r="M34" i="2"/>
  <c r="L34" i="2"/>
  <c r="G34" i="2"/>
  <c r="F120" i="1"/>
  <c r="E77" i="1"/>
  <c r="E76" i="1" s="1"/>
  <c r="E119" i="1"/>
  <c r="E118" i="1" s="1"/>
  <c r="E117" i="1" s="1"/>
  <c r="E115" i="1" s="1"/>
  <c r="F82" i="1"/>
  <c r="H62" i="1"/>
  <c r="F48" i="1"/>
  <c r="E26" i="2"/>
  <c r="E25" i="2" s="1"/>
  <c r="F81" i="1"/>
  <c r="F87" i="1"/>
  <c r="H22" i="2"/>
  <c r="K34" i="2"/>
  <c r="F52" i="1"/>
  <c r="D18" i="1"/>
  <c r="D119" i="1"/>
  <c r="D14" i="1"/>
  <c r="J108" i="1" l="1"/>
  <c r="I108" i="1"/>
  <c r="H117" i="1"/>
  <c r="J118" i="1"/>
  <c r="I118" i="1"/>
  <c r="J21" i="1"/>
  <c r="I21" i="1"/>
  <c r="H60" i="1"/>
  <c r="J62" i="1"/>
  <c r="I62" i="1"/>
  <c r="J63" i="1"/>
  <c r="I63" i="1"/>
  <c r="J14" i="1"/>
  <c r="I14" i="1"/>
  <c r="J47" i="1"/>
  <c r="I47" i="1"/>
  <c r="M22" i="2"/>
  <c r="L22" i="2"/>
  <c r="H26" i="2"/>
  <c r="M27" i="2"/>
  <c r="L27" i="2"/>
  <c r="F77" i="1"/>
  <c r="D118" i="1"/>
  <c r="F119" i="1"/>
  <c r="K33" i="2"/>
  <c r="K32" i="2"/>
  <c r="K28" i="2"/>
  <c r="K27" i="2"/>
  <c r="K21" i="2"/>
  <c r="K19" i="2"/>
  <c r="K18" i="2"/>
  <c r="K17" i="2"/>
  <c r="K13" i="2"/>
  <c r="J33" i="2"/>
  <c r="J32" i="2"/>
  <c r="J30" i="2"/>
  <c r="J28" i="2"/>
  <c r="J27" i="2"/>
  <c r="J24" i="2"/>
  <c r="J21" i="2"/>
  <c r="J19" i="2"/>
  <c r="J18" i="2"/>
  <c r="J17" i="2"/>
  <c r="J13" i="2"/>
  <c r="H115" i="1" l="1"/>
  <c r="J117" i="1"/>
  <c r="I117" i="1"/>
  <c r="L117" i="1"/>
  <c r="K117" i="1"/>
  <c r="K60" i="1"/>
  <c r="L60" i="1"/>
  <c r="J60" i="1"/>
  <c r="I60" i="1"/>
  <c r="M26" i="2"/>
  <c r="L26" i="2"/>
  <c r="I35" i="2"/>
  <c r="H25" i="2"/>
  <c r="I34" i="2"/>
  <c r="I30" i="2"/>
  <c r="I31" i="2"/>
  <c r="D117" i="1"/>
  <c r="F118" i="1"/>
  <c r="K31" i="2"/>
  <c r="J31" i="2"/>
  <c r="E62" i="1"/>
  <c r="E60" i="1" s="1"/>
  <c r="F63" i="1"/>
  <c r="E19" i="1"/>
  <c r="E18" i="1" s="1"/>
  <c r="K115" i="1" l="1"/>
  <c r="L115" i="1"/>
  <c r="J115" i="1"/>
  <c r="I115" i="1"/>
  <c r="M25" i="2"/>
  <c r="L25" i="2"/>
  <c r="I33" i="2"/>
  <c r="I32" i="2"/>
  <c r="I29" i="2"/>
  <c r="I26" i="2"/>
  <c r="D115" i="1"/>
  <c r="F117" i="1"/>
  <c r="F19" i="1"/>
  <c r="F62" i="1"/>
  <c r="I27" i="2" l="1"/>
  <c r="I28" i="2"/>
  <c r="F115" i="1"/>
  <c r="E109" i="1"/>
  <c r="E108" i="1" s="1"/>
  <c r="H25" i="1" l="1"/>
  <c r="E14" i="1"/>
  <c r="E13" i="1" s="1"/>
  <c r="H111" i="1"/>
  <c r="H107" i="1"/>
  <c r="H88" i="1"/>
  <c r="I88" i="1" s="1"/>
  <c r="H77" i="1"/>
  <c r="H57" i="1"/>
  <c r="H50" i="1"/>
  <c r="H44" i="1"/>
  <c r="H13" i="1"/>
  <c r="E111" i="1"/>
  <c r="E106" i="1" s="1"/>
  <c r="E107" i="1"/>
  <c r="E86" i="1"/>
  <c r="E50" i="1"/>
  <c r="J57" i="1" l="1"/>
  <c r="I57" i="1"/>
  <c r="H106" i="1"/>
  <c r="J111" i="1"/>
  <c r="I111" i="1"/>
  <c r="L13" i="1"/>
  <c r="I13" i="1"/>
  <c r="K13" i="1"/>
  <c r="J13" i="1"/>
  <c r="K50" i="1"/>
  <c r="L50" i="1"/>
  <c r="I50" i="1"/>
  <c r="J77" i="1"/>
  <c r="I77" i="1"/>
  <c r="H76" i="1"/>
  <c r="J107" i="1"/>
  <c r="I107" i="1"/>
  <c r="H20" i="1"/>
  <c r="J25" i="1"/>
  <c r="I25" i="1"/>
  <c r="J44" i="1"/>
  <c r="I44" i="1"/>
  <c r="H41" i="1"/>
  <c r="H86" i="1"/>
  <c r="H87" i="1"/>
  <c r="E74" i="1"/>
  <c r="H55" i="1"/>
  <c r="E11" i="1"/>
  <c r="H54" i="1" l="1"/>
  <c r="I55" i="1"/>
  <c r="J55" i="1"/>
  <c r="L76" i="1"/>
  <c r="I76" i="1"/>
  <c r="K76" i="1"/>
  <c r="J76" i="1"/>
  <c r="H104" i="1"/>
  <c r="J106" i="1"/>
  <c r="I106" i="1"/>
  <c r="K106" i="1"/>
  <c r="L106" i="1"/>
  <c r="E10" i="1"/>
  <c r="E92" i="1" s="1"/>
  <c r="H19" i="1"/>
  <c r="I20" i="1"/>
  <c r="J20" i="1"/>
  <c r="K86" i="1"/>
  <c r="L86" i="1"/>
  <c r="I86" i="1"/>
  <c r="H74" i="1"/>
  <c r="J41" i="1"/>
  <c r="I41" i="1"/>
  <c r="H18" i="1"/>
  <c r="I87" i="1"/>
  <c r="K87" i="1"/>
  <c r="E104" i="1"/>
  <c r="E75" i="1" l="1"/>
  <c r="J19" i="1"/>
  <c r="I19" i="1"/>
  <c r="K104" i="1"/>
  <c r="L104" i="1"/>
  <c r="J104" i="1"/>
  <c r="I104" i="1"/>
  <c r="K54" i="1"/>
  <c r="L54" i="1"/>
  <c r="J54" i="1"/>
  <c r="I54" i="1"/>
  <c r="L18" i="1"/>
  <c r="K18" i="1"/>
  <c r="J18" i="1"/>
  <c r="I18" i="1"/>
  <c r="H11" i="1"/>
  <c r="K74" i="1"/>
  <c r="L74" i="1"/>
  <c r="J74" i="1"/>
  <c r="I74" i="1"/>
  <c r="E116" i="1"/>
  <c r="E61" i="1"/>
  <c r="E105" i="1"/>
  <c r="E12" i="1"/>
  <c r="H10" i="1" l="1"/>
  <c r="H105" i="1" s="1"/>
  <c r="L11" i="1"/>
  <c r="I11" i="1"/>
  <c r="K11" i="1"/>
  <c r="J11" i="1"/>
  <c r="D111" i="1"/>
  <c r="D107" i="1"/>
  <c r="D86" i="1"/>
  <c r="D55" i="1"/>
  <c r="D54" i="1" s="1"/>
  <c r="D50" i="1"/>
  <c r="F47" i="1"/>
  <c r="F44" i="1"/>
  <c r="F41" i="1"/>
  <c r="D13" i="1"/>
  <c r="H61" i="1" l="1"/>
  <c r="D106" i="1"/>
  <c r="H75" i="1"/>
  <c r="H92" i="1"/>
  <c r="H12" i="1"/>
  <c r="I12" i="1" s="1"/>
  <c r="J10" i="1"/>
  <c r="L10" i="1"/>
  <c r="I10" i="1"/>
  <c r="K10" i="1"/>
  <c r="H116" i="1"/>
  <c r="D104" i="1"/>
  <c r="D11" i="1"/>
  <c r="F71" i="1"/>
  <c r="F107" i="1"/>
  <c r="F37" i="1"/>
  <c r="F42" i="1"/>
  <c r="F45" i="1"/>
  <c r="F39" i="1"/>
  <c r="F20" i="1"/>
  <c r="F89" i="1"/>
  <c r="F109" i="1"/>
  <c r="D74" i="1"/>
  <c r="F14" i="1"/>
  <c r="F58" i="1"/>
  <c r="F67" i="1"/>
  <c r="F76" i="1"/>
  <c r="F88" i="1"/>
  <c r="F113" i="1"/>
  <c r="D10" i="1" l="1"/>
  <c r="F57" i="1"/>
  <c r="F51" i="1"/>
  <c r="F111" i="1"/>
  <c r="F13" i="1"/>
  <c r="G31" i="2"/>
  <c r="E23" i="2"/>
  <c r="E22" i="2" s="1"/>
  <c r="D12" i="1" l="1"/>
  <c r="D92" i="1"/>
  <c r="D75" i="1"/>
  <c r="D61" i="1"/>
  <c r="D116" i="1"/>
  <c r="D105" i="1"/>
  <c r="K23" i="2"/>
  <c r="J23" i="2"/>
  <c r="F86" i="1"/>
  <c r="F11" i="1"/>
  <c r="F18" i="1"/>
  <c r="F106" i="1"/>
  <c r="F60" i="1"/>
  <c r="F50" i="1"/>
  <c r="F55" i="1"/>
  <c r="J22" i="2" l="1"/>
  <c r="K22" i="2"/>
  <c r="F54" i="1"/>
  <c r="F80" i="1"/>
  <c r="F104" i="1"/>
  <c r="G28" i="2"/>
  <c r="G24" i="2"/>
  <c r="G21" i="2"/>
  <c r="G19" i="2"/>
  <c r="G18" i="2"/>
  <c r="G17" i="2"/>
  <c r="G13" i="2"/>
  <c r="F16" i="2"/>
  <c r="F12" i="2"/>
  <c r="F11" i="2" l="1"/>
  <c r="F10" i="2" s="1"/>
  <c r="F74" i="1"/>
  <c r="F25" i="2" l="1"/>
  <c r="F36" i="2" s="1"/>
  <c r="K26" i="2"/>
  <c r="F10" i="1"/>
  <c r="H20" i="2"/>
  <c r="H16" i="2"/>
  <c r="H12" i="2"/>
  <c r="E20" i="2"/>
  <c r="G20" i="2" s="1"/>
  <c r="E16" i="2"/>
  <c r="E12" i="2"/>
  <c r="E11" i="2" s="1"/>
  <c r="M16" i="2" l="1"/>
  <c r="L16" i="2"/>
  <c r="L12" i="2"/>
  <c r="M12" i="2"/>
  <c r="H11" i="2"/>
  <c r="I14" i="2"/>
  <c r="M20" i="2"/>
  <c r="L20" i="2"/>
  <c r="E10" i="2"/>
  <c r="E36" i="2" s="1"/>
  <c r="I20" i="2"/>
  <c r="J26" i="2"/>
  <c r="K20" i="2"/>
  <c r="J20" i="2"/>
  <c r="J16" i="2"/>
  <c r="K16" i="2"/>
  <c r="J12" i="2"/>
  <c r="K12" i="2"/>
  <c r="J25" i="2"/>
  <c r="G12" i="2"/>
  <c r="G16" i="2"/>
  <c r="G23" i="2"/>
  <c r="G27" i="2"/>
  <c r="H10" i="2" l="1"/>
  <c r="M11" i="2"/>
  <c r="L11" i="2"/>
  <c r="I17" i="2"/>
  <c r="I21" i="2"/>
  <c r="I19" i="2"/>
  <c r="I18" i="2"/>
  <c r="I13" i="2"/>
  <c r="I12" i="2" s="1"/>
  <c r="I16" i="2"/>
  <c r="K25" i="2"/>
  <c r="J11" i="2"/>
  <c r="K11" i="2"/>
  <c r="G10" i="2"/>
  <c r="G11" i="2"/>
  <c r="G26" i="2"/>
  <c r="G22" i="2"/>
  <c r="L10" i="2" l="1"/>
  <c r="M10" i="2"/>
  <c r="H36" i="2"/>
  <c r="K36" i="2"/>
  <c r="I11" i="2"/>
  <c r="K10" i="2"/>
  <c r="J10" i="2"/>
  <c r="G36" i="2"/>
  <c r="G25" i="2"/>
  <c r="M36" i="2" l="1"/>
  <c r="L36" i="2"/>
  <c r="I25" i="2"/>
  <c r="J36" i="2"/>
  <c r="I10" i="2"/>
</calcChain>
</file>

<file path=xl/sharedStrings.xml><?xml version="1.0" encoding="utf-8"?>
<sst xmlns="http://schemas.openxmlformats.org/spreadsheetml/2006/main" count="382" uniqueCount="256">
  <si>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</si>
  <si>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</si>
  <si>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</si>
  <si>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</si>
  <si>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</si>
  <si>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</si>
  <si>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</si>
  <si>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</si>
  <si>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</si>
  <si>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</si>
  <si>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</si>
  <si>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</si>
  <si>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</si>
  <si>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</si>
  <si>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</si>
  <si>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</si>
  <si>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</si>
  <si>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</si>
  <si>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Жилищно-коммунальное хозяйство</t>
  </si>
  <si>
    <t>Обеспечение проведение выборов</t>
  </si>
  <si>
    <t>Предупреждение и ликвидация последствий чрежвычайных ситуаций природного и техногенного характера, гражданская оборона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</si>
  <si>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</si>
  <si>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</si>
  <si>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</si>
  <si>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</si>
  <si>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</si>
  <si>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</si>
  <si>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</si>
  <si>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</si>
  <si>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</si>
  <si>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</si>
  <si>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</si>
  <si>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</si>
  <si>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</si>
  <si>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</si>
  <si>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Налог на имущество физических лиц</t>
  </si>
  <si>
    <t>182 1 06 00000 00 0000 000</t>
  </si>
  <si>
    <t>Земельный налог</t>
  </si>
  <si>
    <t>Транспортный налог</t>
  </si>
  <si>
    <t>ГОСУДАРСТВЕННАЯ ПОШЛИНА</t>
  </si>
  <si>
    <t>Госпошлина за совершение нотариальных действий</t>
  </si>
  <si>
    <t>182 1 06 01000 00 0000 110</t>
  </si>
  <si>
    <t>182 1 06 06000 00 0000 110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</si>
  <si>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</si>
  <si>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</si>
  <si>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</si>
  <si>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</si>
  <si>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</si>
  <si>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</si>
  <si>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</si>
  <si>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</si>
  <si>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Национальная безопасность и правоохранительная деятельность</t>
  </si>
  <si>
    <t>НАЛОГОВЫЕ ДОХОДЫ</t>
  </si>
  <si>
    <t>НЕНАЛОГОВЫЕ ДОХОДЫ</t>
  </si>
  <si>
    <t>Отклонение исполненных бюджетных назначений  за 2013 год от утвержденных бюджетных назначений по отчету</t>
  </si>
  <si>
    <t>Прочие субсидии бюджетам поселений</t>
  </si>
  <si>
    <t>Приложение №3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</si>
  <si>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</si>
  <si>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</si>
  <si>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</si>
  <si>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</si>
  <si>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</si>
  <si>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</si>
  <si>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</si>
  <si>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</si>
  <si>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</si>
  <si>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Перечисления другим бюджетам бюджетной системы Российской Федерации</t>
  </si>
  <si>
    <t>Проведение выборов в представительные органы муниципального образования</t>
  </si>
  <si>
    <t>Другие общегосударственные расходы</t>
  </si>
  <si>
    <t>Национальная оборона</t>
  </si>
  <si>
    <t xml:space="preserve">Органы юстиции </t>
  </si>
  <si>
    <t>Государственная регистрация актов гражданского состояния</t>
  </si>
  <si>
    <t xml:space="preserve">Инспектор </t>
  </si>
  <si>
    <t>Субвенции бюджетам поселений  на государственную регистрацию  актов гражданского  состояния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</si>
  <si>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</si>
  <si>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</si>
  <si>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</si>
  <si>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</si>
  <si>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Резервные средства</t>
  </si>
  <si>
    <t>Культура и кинематография</t>
  </si>
  <si>
    <t xml:space="preserve">Культура </t>
  </si>
  <si>
    <t>920 01 00 0000000 000 000</t>
  </si>
  <si>
    <t>920 01 02 0000000 000 000</t>
  </si>
  <si>
    <t>920 01 04 0000000 000 000</t>
  </si>
  <si>
    <t>920 01 04 0020400 242 221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</si>
  <si>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</si>
  <si>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</si>
  <si>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</si>
  <si>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920 01 07 0020000 000 000</t>
  </si>
  <si>
    <t>920 01 07 0020002 000 000</t>
  </si>
  <si>
    <t>920 01 07 0020002 880 000</t>
  </si>
  <si>
    <t>920 01 07 0020002 880 290</t>
  </si>
  <si>
    <t>920 01 13 0000000 000 000</t>
  </si>
  <si>
    <t>920 02 00 0000000 000 000</t>
  </si>
  <si>
    <t>Мобилизационная и вневоинская подготовка</t>
  </si>
  <si>
    <t>920 02 03 0000000 000 000</t>
  </si>
  <si>
    <t>Осуществление первичного воинского учета на территориях, где отсутствуют военные комиссариаты</t>
  </si>
  <si>
    <t>920 02 03 0013600 244 226</t>
  </si>
  <si>
    <t>920 03 00 0000000 000 000</t>
  </si>
  <si>
    <t>920 03 04 0000000 000 000</t>
  </si>
  <si>
    <t>920 03 04 0013800 244 340</t>
  </si>
  <si>
    <t>920 03 09 0000000 000 000</t>
  </si>
  <si>
    <t>920 03 10 0000000 000 000</t>
  </si>
  <si>
    <t>920 03 10 2026700 000 000</t>
  </si>
  <si>
    <t>Воинские формирования (органы, подразделения)</t>
  </si>
  <si>
    <t>920 03 10 2020000 000 000</t>
  </si>
  <si>
    <t>920 03 10 2026700 870 000</t>
  </si>
  <si>
    <t>920 05 00 0000000 000 000</t>
  </si>
  <si>
    <t>920 05 03 0000000 000 000</t>
  </si>
  <si>
    <t>920 08 00 0000000 000 000</t>
  </si>
  <si>
    <t>920 08 01 0000000 000 000</t>
  </si>
  <si>
    <t>Транспортные расходы</t>
  </si>
  <si>
    <t>920 02 03 0013600 244 340</t>
  </si>
  <si>
    <t>920 03 10 2026700 870 310</t>
  </si>
  <si>
    <t>920 08 01 4409901 244 310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</si>
  <si>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</si>
  <si>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</si>
  <si>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901 1 11 05013 10 0000 120</t>
  </si>
  <si>
    <t>920 2 00 00000 00 0000 000</t>
  </si>
  <si>
    <t>920 2 02 00000 00 0000 000</t>
  </si>
  <si>
    <t>920 2 02 01000 00 0000 151</t>
  </si>
  <si>
    <t>920 2 02 01001 10 0000 151</t>
  </si>
  <si>
    <t>920 2 02 02999 10 0000 151</t>
  </si>
  <si>
    <t>920 2 02 04000 00 0000 151</t>
  </si>
  <si>
    <t>Дотации на выравнивание бюджетной обеспеченности</t>
  </si>
  <si>
    <t>920 2 02 01001 00 0000 151</t>
  </si>
  <si>
    <t>Дотации бюджетам поселений на  выравнивание бюджетной обеспеченности</t>
  </si>
  <si>
    <t>920 2 02 03000 00 0000 151</t>
  </si>
  <si>
    <t>920 2 02 03003 10 0000 151</t>
  </si>
  <si>
    <t>920 2 02 03015 10 0000 151</t>
  </si>
  <si>
    <t>Прочие межбюджетные трансферты, передаваемые в бюджеты поселений</t>
  </si>
  <si>
    <t xml:space="preserve">920 2 02 04999 10 0000 151 </t>
  </si>
  <si>
    <t>Дотации от других бюджетов бюджетной системы Российской Федерациии и муниципальных образований</t>
  </si>
  <si>
    <t>920 1 08 04020 01 0000 110</t>
  </si>
  <si>
    <t>920 1 08 00000 00 0000 110</t>
  </si>
  <si>
    <t>901 1 11 00000 00 0000 000</t>
  </si>
  <si>
    <t>Сводной  Бюджетной росписью (БР)</t>
  </si>
  <si>
    <t>Удельный вес, %</t>
  </si>
  <si>
    <t>Исполнено за 2013 год (ф.0503317)</t>
  </si>
  <si>
    <t>Специальные расходы расходы</t>
  </si>
  <si>
    <t>исполнения расходов бюджета  сельского поселения "Село Калиновка"  Ульчского муниципального района  Хабаровского края за 2014 год</t>
  </si>
  <si>
    <t>Решением о бюджете от 330.12.2014 № 25</t>
  </si>
  <si>
    <t>сумма</t>
  </si>
  <si>
    <t>удельный вес,%</t>
  </si>
  <si>
    <t>Отклонение отчета 2014 года от отчета за 2013 год</t>
  </si>
  <si>
    <t>Отклонение  СБР  от Решения о бюджете</t>
  </si>
  <si>
    <t>Утверждено бюджетных назначений по отчету за 2014 год                        (ф. 0503117)</t>
  </si>
  <si>
    <t>Исполнено за 2014 год (ф.0503117)</t>
  </si>
  <si>
    <t xml:space="preserve">сумма </t>
  </si>
  <si>
    <t>Исполнено за 2014 год (ф.0503317)</t>
  </si>
  <si>
    <t>Утвержденные бюджетные назначения по решению Совета депутатов от 30.12.2014 № 25</t>
  </si>
  <si>
    <t>Налоги на товары,(работы,услуги) реализуемые на территории Российской федерации</t>
  </si>
  <si>
    <t>Акцизы по подакцизным товарам(продукции) производимые на территории Российской Федерации</t>
  </si>
  <si>
    <t>182 1 03 00000 00 0000 000</t>
  </si>
  <si>
    <t>182 1 03 02000 01 0000 000</t>
  </si>
  <si>
    <t>Утвержденные бюджетные назначения по отчету               (ф. 0503117)</t>
  </si>
  <si>
    <t>Отклонение от утвержденных бюджетных назначений по отчету от решения Совета депутатов от 30.12.2014 № 25</t>
  </si>
  <si>
    <t>920 01 02 8110000 000 000</t>
  </si>
  <si>
    <t>Обеспечение функциий аппарата органов местного самоуправления</t>
  </si>
  <si>
    <t>920 01 04 8300000 000 000</t>
  </si>
  <si>
    <t>Аппарат органов местного самоуправления</t>
  </si>
  <si>
    <t>920 01 04 8310000 000 000</t>
  </si>
  <si>
    <t>Расходы на выплаты по оплате труда работников оргшанов местного самоуправления</t>
  </si>
  <si>
    <t>920 01 04 8310005 000 000</t>
  </si>
  <si>
    <t>920 01 04 8310005 121 000</t>
  </si>
  <si>
    <t>Расходы на обеспечение функций органов местного самоуправления</t>
  </si>
  <si>
    <t>920 01 04 8310006 000 000</t>
  </si>
  <si>
    <t>920 01 04 8310006 122 000</t>
  </si>
  <si>
    <t>920 01 04 8310006 242 000</t>
  </si>
  <si>
    <t>920 01 04 8310006 244 000</t>
  </si>
  <si>
    <t>920 01 04 8310006 851 000</t>
  </si>
  <si>
    <t>920 01 04 8310006 852 000</t>
  </si>
  <si>
    <t>920 01 04 4310000 000 000</t>
  </si>
  <si>
    <t>920 01 04 4310001 000 000</t>
  </si>
  <si>
    <t>920 01 04 4310001 540 000</t>
  </si>
  <si>
    <t>920 01 04 4310002 000 000</t>
  </si>
  <si>
    <t>920 01 04 4310002 540 000</t>
  </si>
  <si>
    <t>920 01 04 4310003 000 000</t>
  </si>
  <si>
    <t>920 01 04 4310003 540 000</t>
  </si>
  <si>
    <t>Прочие непрограммные расходы органов местного самоуправления и муниципальных учреждений</t>
  </si>
  <si>
    <t>Прочие непрограммные расходы  в рамках  непрограммных расходов органов местного  самоуправления и муниципальных учреждений</t>
  </si>
  <si>
    <t>920 01 13 9910016 000 000</t>
  </si>
  <si>
    <t>920 01 13 9910000 000 000</t>
  </si>
  <si>
    <t>920 01 13 9900000 000 000</t>
  </si>
  <si>
    <t>Выполнение других обязательств государства</t>
  </si>
  <si>
    <t>920 01 13 9910016 852 000</t>
  </si>
  <si>
    <t>920 02 03 9915118 000 000</t>
  </si>
  <si>
    <t>920 02 03 9915118 121 000</t>
  </si>
  <si>
    <t>920 02 03 9915118 122 000</t>
  </si>
  <si>
    <t>920 02 03 9915118 244 000</t>
  </si>
  <si>
    <t>920 01 02 8110005 121 000</t>
  </si>
  <si>
    <t>920 01 02 8110005 000 211</t>
  </si>
  <si>
    <t>920 01 02 8110005 000 213</t>
  </si>
  <si>
    <t>920 01 04 8310005 121 211</t>
  </si>
  <si>
    <t>920 01 04 8310005 121 213</t>
  </si>
  <si>
    <t>920 01 04 8310006 122 212</t>
  </si>
  <si>
    <t>920 01 04 8310006 122 222</t>
  </si>
  <si>
    <t>920 01 04 8310006 122 226</t>
  </si>
  <si>
    <t>920 01 04 8310006 244 225</t>
  </si>
  <si>
    <t>920 01 04 8310006 244 226</t>
  </si>
  <si>
    <t>920 01 04 8310006 244 223</t>
  </si>
  <si>
    <t>920 01 04 8310006 244 340</t>
  </si>
  <si>
    <t>920 02 03 9915118 121 211</t>
  </si>
  <si>
    <t>920 02 03 9915118 121 213</t>
  </si>
  <si>
    <t>920 02 03 9915118 122 212</t>
  </si>
  <si>
    <t>920 02 03 9915118 122222</t>
  </si>
  <si>
    <t>920 02 03 9915118 122 226</t>
  </si>
  <si>
    <t>920 03 04 8325930 000 000</t>
  </si>
  <si>
    <t>920 03 04 8325930 244 000</t>
  </si>
  <si>
    <t>Прочие непрограммные расходы</t>
  </si>
  <si>
    <t>920 03 09 9900000 000 000</t>
  </si>
  <si>
    <t>920 03 09 9910000 000 000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</si>
  <si>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</si>
  <si>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920 03 09 9910010 000 000</t>
  </si>
  <si>
    <t>Закупка товаров, работ, услуг в целях формирования государственного материального резерва</t>
  </si>
  <si>
    <t>920 03 09 9910010 230 000</t>
  </si>
  <si>
    <t>920 03 09 9910010 230 290</t>
  </si>
  <si>
    <t>Национальная экономика</t>
  </si>
  <si>
    <t>Общеэкономические вопросы</t>
  </si>
  <si>
    <t>920 04 01 0000000 000 000</t>
  </si>
  <si>
    <t>920 04 00 0000000 000 000</t>
  </si>
  <si>
    <t>Реализация государственной политики занятости населения</t>
  </si>
  <si>
    <t>920 04 01 9910000 000 000</t>
  </si>
  <si>
    <t>Реализация дополнительных мероприятий направленных на содержание напряженности на рынке труда</t>
  </si>
  <si>
    <t>920 04 01 9915083 000 000</t>
  </si>
  <si>
    <t>920 04 01 9915083 244 000</t>
  </si>
  <si>
    <t>920 04 01 9915083 244 225</t>
  </si>
  <si>
    <t>920 04 01 9915083 244 340</t>
  </si>
  <si>
    <t>Развитие транспортной системы</t>
  </si>
  <si>
    <t>920 04 09 0000000 000 000</t>
  </si>
  <si>
    <t>Дорожная деятельность</t>
  </si>
  <si>
    <t>920 04 09 8420000 000 000</t>
  </si>
  <si>
    <t>Содержание автомобильных дорог общего пользования в границах населенных пунктов</t>
  </si>
  <si>
    <t>920 04 09 8420016 000 000</t>
  </si>
  <si>
    <t>920 04 09 8420016 244 000</t>
  </si>
  <si>
    <t>920 04 09 8420016 244 225</t>
  </si>
  <si>
    <t>920 05 03 8710000 000 000</t>
  </si>
  <si>
    <t>Расходы на содержание сетей уличного освещения и освещение улиц</t>
  </si>
  <si>
    <t>920 05 03 8710036 000 000</t>
  </si>
  <si>
    <t>920 05 03 8710036 244 000</t>
  </si>
  <si>
    <t>920 05 03 8710036 244 223</t>
  </si>
  <si>
    <t>Прочие мероприятия  по благоустройству поселения</t>
  </si>
  <si>
    <t>920 05 03 8740000 000 000</t>
  </si>
  <si>
    <t>920 05 03 8740040 000 000</t>
  </si>
  <si>
    <t>920 05 03 8740040 244 000</t>
  </si>
  <si>
    <t>920 05 03 8740040 244 225</t>
  </si>
  <si>
    <t xml:space="preserve">Прочие непраммные расходы </t>
  </si>
  <si>
    <t>920 08 01 9900000 000 000</t>
  </si>
  <si>
    <t>920 08 01 9910000 000 000</t>
  </si>
  <si>
    <t>Обеспечение деятельности  подведомственных учреждений</t>
  </si>
  <si>
    <t>920 08 01 9910013 000 000</t>
  </si>
  <si>
    <t>920 08 01 9910013 244 000</t>
  </si>
  <si>
    <t>920 08 01 9910013 244 222</t>
  </si>
  <si>
    <t>920 01 04 8310006 851290</t>
  </si>
  <si>
    <t>920 01 04 8310006 852 290</t>
  </si>
  <si>
    <t>исполнения доходов бюджета  сельского поселения "Село Калиновка"  Ульчского муниципального района  Хабаровского края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</si>
</sst>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right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0" xfId="0" applyNumberFormat="1" applyFont="1" applyFill="1" applyBorder="1" applyAlignment="1" applyProtection="1">
      <alignment horizontal="left" wrapText="1" indent="1"/>
    </xf>
    <xf numFmtId="0" fontId="11" fillId="0" borderId="4" xfId="0" applyFont="1" applyFill="1" applyBorder="1" applyAlignment="1">
      <alignment horizontal="justify" wrapText="1"/>
    </xf>
    <xf numFmtId="49" fontId="4" fillId="0" borderId="4" xfId="0" applyNumberFormat="1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4" fillId="0" borderId="0" xfId="0" applyFont="1"/>
    <xf numFmtId="0" fontId="12" fillId="0" borderId="0" xfId="0" applyFont="1"/>
    <xf numFmtId="1" fontId="6" fillId="0" borderId="4" xfId="0" quotePrefix="1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7" fillId="0" borderId="4" xfId="0" applyNumberFormat="1" applyFont="1" applyFill="1" applyBorder="1" applyAlignment="1" applyProtection="1">
      <alignment horizontal="center" wrapText="1"/>
    </xf>
    <xf numFmtId="1" fontId="7" fillId="0" borderId="4" xfId="0" quotePrefix="1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justify" wrapText="1"/>
    </xf>
    <xf numFmtId="49" fontId="15" fillId="0" borderId="4" xfId="0" quotePrefix="1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justify" wrapText="1"/>
    </xf>
    <xf numFmtId="0" fontId="18" fillId="0" borderId="4" xfId="0" applyNumberFormat="1" applyFont="1" applyFill="1" applyBorder="1" applyAlignment="1" applyProtection="1">
      <alignment horizontal="left" wrapText="1" indent="1"/>
    </xf>
    <xf numFmtId="0" fontId="15" fillId="0" borderId="4" xfId="0" quotePrefix="1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5" fillId="0" borderId="4" xfId="0" quotePrefix="1" applyNumberFormat="1" applyFont="1" applyFill="1" applyBorder="1" applyAlignment="1" applyProtection="1">
      <alignment horizontal="center" wrapText="1"/>
    </xf>
    <xf numFmtId="0" fontId="18" fillId="0" borderId="4" xfId="0" quotePrefix="1" applyNumberFormat="1" applyFont="1" applyFill="1" applyBorder="1" applyAlignment="1" applyProtection="1">
      <alignment horizontal="center" wrapText="1"/>
    </xf>
    <xf numFmtId="0" fontId="15" fillId="0" borderId="4" xfId="0" applyNumberFormat="1" applyFont="1" applyFill="1" applyBorder="1" applyAlignment="1" applyProtection="1">
      <alignment horizontal="left" wrapText="1" indent="1"/>
    </xf>
    <xf numFmtId="0" fontId="15" fillId="0" borderId="4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center" wrapText="1"/>
    </xf>
    <xf numFmtId="0" fontId="18" fillId="0" borderId="4" xfId="0" applyNumberFormat="1" applyFont="1" applyFill="1" applyBorder="1" applyAlignment="1" applyProtection="1">
      <alignment horizontal="center" wrapText="1"/>
    </xf>
    <xf numFmtId="0" fontId="18" fillId="0" borderId="4" xfId="0" applyFont="1" applyFill="1" applyBorder="1" applyAlignment="1">
      <alignment horizontal="justify" wrapText="1"/>
    </xf>
    <xf numFmtId="0" fontId="20" fillId="0" borderId="0" xfId="0" applyFont="1" applyFill="1" applyAlignment="1">
      <alignment wrapText="1"/>
    </xf>
    <xf numFmtId="0" fontId="20" fillId="0" borderId="0" xfId="0" applyFont="1" applyFill="1" applyAlignment="1">
      <alignment horizontal="center" wrapText="1"/>
    </xf>
    <xf numFmtId="4" fontId="20" fillId="0" borderId="0" xfId="0" applyNumberFormat="1" applyFont="1" applyFill="1" applyAlignment="1">
      <alignment horizontal="right" wrapText="1"/>
    </xf>
    <xf numFmtId="9" fontId="20" fillId="0" borderId="0" xfId="1" applyFont="1" applyFill="1" applyAlignment="1">
      <alignment horizontal="right" wrapText="1"/>
    </xf>
    <xf numFmtId="49" fontId="18" fillId="0" borderId="4" xfId="0" quotePrefix="1" applyNumberFormat="1" applyFont="1" applyFill="1" applyBorder="1" applyAlignment="1">
      <alignment horizontal="center" wrapText="1"/>
    </xf>
    <xf numFmtId="49" fontId="15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>
      <alignment horizontal="center" wrapText="1"/>
    </xf>
    <xf numFmtId="4" fontId="15" fillId="0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>
      <alignment horizontal="center" wrapText="1"/>
    </xf>
    <xf numFmtId="4" fontId="17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19" fillId="0" borderId="4" xfId="0" applyNumberFormat="1" applyFont="1" applyFill="1" applyBorder="1" applyAlignment="1" applyProtection="1">
      <alignment horizontal="center" wrapText="1"/>
    </xf>
    <xf numFmtId="4" fontId="19" fillId="0" borderId="4" xfId="0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 applyProtection="1">
      <alignment horizontal="center" wrapText="1"/>
    </xf>
    <xf numFmtId="4" fontId="17" fillId="0" borderId="4" xfId="0" applyNumberFormat="1" applyFont="1" applyFill="1" applyBorder="1" applyAlignment="1" applyProtection="1">
      <alignment horizontal="center" wrapText="1"/>
    </xf>
    <xf numFmtId="0" fontId="21" fillId="0" borderId="0" xfId="0" applyFont="1"/>
    <xf numFmtId="0" fontId="0" fillId="0" borderId="0" xfId="0" applyFont="1"/>
    <xf numFmtId="0" fontId="22" fillId="0" borderId="0" xfId="0" applyFont="1"/>
    <xf numFmtId="0" fontId="0" fillId="2" borderId="0" xfId="0" applyFill="1"/>
    <xf numFmtId="4" fontId="20" fillId="2" borderId="0" xfId="0" applyNumberFormat="1" applyFont="1" applyFill="1" applyAlignment="1">
      <alignment horizontal="right" wrapText="1"/>
    </xf>
    <xf numFmtId="1" fontId="5" fillId="2" borderId="4" xfId="0" applyNumberFormat="1" applyFont="1" applyFill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wrapText="1"/>
    </xf>
    <xf numFmtId="4" fontId="19" fillId="2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 applyProtection="1">
      <alignment horizontal="center" wrapText="1"/>
    </xf>
    <xf numFmtId="4" fontId="17" fillId="2" borderId="4" xfId="0" applyNumberFormat="1" applyFont="1" applyFill="1" applyBorder="1" applyAlignment="1" applyProtection="1">
      <alignment horizontal="center" wrapText="1"/>
    </xf>
    <xf numFmtId="4" fontId="19" fillId="2" borderId="4" xfId="0" applyNumberFormat="1" applyFont="1" applyFill="1" applyBorder="1" applyAlignment="1" applyProtection="1">
      <alignment horizontal="center" wrapText="1"/>
    </xf>
    <xf numFmtId="0" fontId="12" fillId="2" borderId="0" xfId="0" applyFont="1" applyFill="1"/>
    <xf numFmtId="0" fontId="3" fillId="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4" fontId="4" fillId="2" borderId="0" xfId="0" applyNumberFormat="1" applyFont="1" applyFill="1" applyAlignment="1">
      <alignment horizontal="right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4" xfId="0" applyNumberFormat="1" applyFont="1" applyFill="1" applyBorder="1" applyAlignment="1" applyProtection="1">
      <alignment wrapText="1"/>
    </xf>
    <xf numFmtId="0" fontId="8" fillId="0" borderId="4" xfId="0" applyNumberFormat="1" applyFont="1" applyFill="1" applyBorder="1" applyAlignment="1" applyProtection="1">
      <alignment wrapText="1"/>
    </xf>
    <xf numFmtId="0" fontId="20" fillId="0" borderId="4" xfId="0" applyNumberFormat="1" applyFont="1" applyFill="1" applyBorder="1" applyAlignment="1" applyProtection="1">
      <alignment wrapText="1"/>
    </xf>
    <xf numFmtId="0" fontId="4" fillId="0" borderId="4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2" borderId="4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 applyProtection="1">
      <alignment horizontal="center" wrapText="1"/>
    </xf>
    <xf numFmtId="4" fontId="8" fillId="2" borderId="2" xfId="0" applyNumberFormat="1" applyFont="1" applyFill="1" applyBorder="1" applyAlignment="1" applyProtection="1">
      <alignment horizontal="center" wrapText="1"/>
    </xf>
    <xf numFmtId="2" fontId="23" fillId="2" borderId="2" xfId="0" applyNumberFormat="1" applyFont="1" applyFill="1" applyBorder="1" applyAlignment="1">
      <alignment horizontal="center"/>
    </xf>
    <xf numFmtId="4" fontId="13" fillId="0" borderId="4" xfId="0" applyNumberFormat="1" applyFont="1" applyBorder="1" applyAlignment="1">
      <alignment horizontal="center"/>
    </xf>
    <xf numFmtId="4" fontId="13" fillId="2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center" wrapText="1"/>
    </xf>
    <xf numFmtId="49" fontId="15" fillId="3" borderId="4" xfId="0" quotePrefix="1" applyNumberFormat="1" applyFont="1" applyFill="1" applyBorder="1" applyAlignment="1">
      <alignment horizontal="center" wrapText="1"/>
    </xf>
    <xf numFmtId="4" fontId="16" fillId="3" borderId="4" xfId="0" applyNumberFormat="1" applyFont="1" applyFill="1" applyBorder="1" applyAlignment="1">
      <alignment horizontal="center" wrapText="1"/>
    </xf>
    <xf numFmtId="0" fontId="15" fillId="3" borderId="4" xfId="0" applyFont="1" applyFill="1" applyBorder="1" applyAlignment="1">
      <alignment horizontal="right" wrapText="1"/>
    </xf>
    <xf numFmtId="0" fontId="15" fillId="3" borderId="4" xfId="0" quotePrefix="1" applyNumberFormat="1" applyFont="1" applyFill="1" applyBorder="1" applyAlignment="1" applyProtection="1">
      <alignment horizontal="center" wrapText="1"/>
    </xf>
    <xf numFmtId="4" fontId="16" fillId="3" borderId="4" xfId="0" applyNumberFormat="1" applyFont="1" applyFill="1" applyBorder="1" applyAlignment="1" applyProtection="1">
      <alignment horizontal="center" wrapText="1"/>
    </xf>
    <xf numFmtId="0" fontId="15" fillId="3" borderId="4" xfId="0" applyNumberFormat="1" applyFont="1" applyFill="1" applyBorder="1" applyAlignment="1" applyProtection="1">
      <alignment horizontal="right" wrapText="1" indent="1"/>
    </xf>
    <xf numFmtId="0" fontId="15" fillId="3" borderId="4" xfId="0" applyNumberFormat="1" applyFont="1" applyFill="1" applyBorder="1" applyAlignment="1" applyProtection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49" fontId="5" fillId="0" borderId="4" xfId="0" quotePrefix="1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 applyAlignment="1" applyProtection="1">
      <alignment horizontal="left" wrapText="1" indent="1"/>
    </xf>
    <xf numFmtId="4" fontId="25" fillId="0" borderId="4" xfId="0" applyNumberFormat="1" applyFont="1" applyFill="1" applyBorder="1" applyAlignment="1">
      <alignment horizontal="center" wrapText="1"/>
    </xf>
    <xf numFmtId="2" fontId="15" fillId="0" borderId="4" xfId="0" quotePrefix="1" applyNumberFormat="1" applyFont="1" applyFill="1" applyBorder="1" applyAlignment="1">
      <alignment horizontal="center" wrapText="1"/>
    </xf>
    <xf numFmtId="2" fontId="15" fillId="3" borderId="4" xfId="0" quotePrefix="1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18" fillId="0" borderId="4" xfId="0" quotePrefix="1" applyNumberFormat="1" applyFont="1" applyFill="1" applyBorder="1" applyAlignment="1">
      <alignment horizontal="center" wrapText="1"/>
    </xf>
    <xf numFmtId="2" fontId="15" fillId="0" borderId="4" xfId="0" quotePrefix="1" applyNumberFormat="1" applyFont="1" applyFill="1" applyBorder="1" applyAlignment="1" applyProtection="1">
      <alignment horizontal="center" wrapText="1"/>
    </xf>
    <xf numFmtId="2" fontId="5" fillId="0" borderId="4" xfId="0" applyNumberFormat="1" applyFont="1" applyFill="1" applyBorder="1" applyAlignment="1" applyProtection="1">
      <alignment horizontal="center" wrapText="1"/>
    </xf>
    <xf numFmtId="2" fontId="18" fillId="0" borderId="4" xfId="0" quotePrefix="1" applyNumberFormat="1" applyFont="1" applyFill="1" applyBorder="1" applyAlignment="1" applyProtection="1">
      <alignment horizontal="center" wrapText="1"/>
    </xf>
    <xf numFmtId="2" fontId="5" fillId="0" borderId="4" xfId="0" quotePrefix="1" applyNumberFormat="1" applyFont="1" applyFill="1" applyBorder="1" applyAlignment="1" applyProtection="1">
      <alignment horizontal="center" wrapText="1"/>
    </xf>
    <xf numFmtId="2" fontId="15" fillId="3" borderId="4" xfId="0" quotePrefix="1" applyNumberFormat="1" applyFont="1" applyFill="1" applyBorder="1" applyAlignment="1" applyProtection="1">
      <alignment horizontal="center" wrapText="1"/>
    </xf>
    <xf numFmtId="2" fontId="15" fillId="0" borderId="4" xfId="0" applyNumberFormat="1" applyFont="1" applyFill="1" applyBorder="1" applyAlignment="1" applyProtection="1">
      <alignment horizontal="center" wrapText="1"/>
    </xf>
    <xf numFmtId="2" fontId="15" fillId="3" borderId="4" xfId="0" applyNumberFormat="1" applyFont="1" applyFill="1" applyBorder="1" applyAlignment="1" applyProtection="1">
      <alignment horizontal="center" wrapText="1"/>
    </xf>
    <xf numFmtId="2" fontId="18" fillId="0" borderId="4" xfId="0" applyNumberFormat="1" applyFont="1" applyFill="1" applyBorder="1" applyAlignment="1" applyProtection="1">
      <alignment horizontal="center" wrapText="1"/>
    </xf>
    <xf numFmtId="2" fontId="25" fillId="0" borderId="4" xfId="0" quotePrefix="1" applyNumberFormat="1" applyFont="1" applyFill="1" applyBorder="1" applyAlignment="1" applyProtection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Border="1" applyAlignment="1">
      <alignment horizontal="center" vertical="center"/>
    </xf>
    <xf numFmtId="2" fontId="27" fillId="0" borderId="4" xfId="0" applyNumberFormat="1" applyFont="1" applyBorder="1" applyAlignment="1">
      <alignment horizontal="center"/>
    </xf>
    <xf numFmtId="2" fontId="26" fillId="0" borderId="4" xfId="0" applyNumberFormat="1" applyFont="1" applyBorder="1" applyAlignment="1">
      <alignment horizontal="center"/>
    </xf>
    <xf numFmtId="4" fontId="15" fillId="2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6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16" fillId="0" borderId="8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justify" vertical="center" wrapText="1"/>
    </xf>
    <xf numFmtId="0" fontId="24" fillId="0" borderId="7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center" wrapText="1"/>
    </xf>
    <xf numFmtId="0" fontId="24" fillId="0" borderId="9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Border="1" applyAlignment="1">
      <alignment horizontal="center"/>
    </xf>
    <xf numFmtId="4" fontId="23" fillId="0" borderId="4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2;&#1089;&#1087;2/Documents/&#1074;&#1085;&#1077;&#1096;&#1085;&#1103;&#1103;%20&#1087;&#1088;&#1086;&#1074;&#1077;&#1088;&#1082;&#1072;%20&#1075;&#1086;&#1076;%20&#1086;&#1090;&#1095;&#1077;&#1090;&#1086;&#1074;%202015/&#1057;&#1086;&#1092;&#1080;&#1081;&#1089;&#1082;/&#1055;&#1088;&#1080;&#1083;%202,3%20&#1057;&#1086;&#1092;&#1080;&#1081;&#1089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Лист3"/>
    </sheetNames>
    <sheetDataSet>
      <sheetData sheetId="0"/>
      <sheetData sheetId="1">
        <row r="5">
          <cell r="C5" t="str">
            <v>Исполнено за 2013 год (ф.0503317)</v>
          </cell>
          <cell r="J5" t="str">
            <v>Отклонение исполненных бюджетных назначений  по отчету за 2014 год от утвержденных бюджетных назначений по отчету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topLeftCell="A13" zoomScale="136" zoomScaleNormal="136" workbookViewId="0">
      <selection activeCell="H61" sqref="H61"/>
    </sheetView>
  </sheetViews>
  <sheetFormatPr defaultRowHeight="15" x14ac:dyDescent="0.25"/>
  <cols>
    <col min="1" max="1" width="30.42578125" customWidth="1"/>
    <col min="2" max="2" width="18.140625" customWidth="1"/>
    <col min="3" max="3" width="11.42578125" customWidth="1"/>
    <col min="4" max="4" width="10.85546875" customWidth="1"/>
    <col min="5" max="5" width="10.140625" customWidth="1"/>
    <col min="6" max="6" width="9.5703125" customWidth="1"/>
    <col min="7" max="7" width="10.5703125" customWidth="1"/>
    <col min="8" max="8" width="9.85546875" style="54" customWidth="1"/>
    <col min="9" max="9" width="9.42578125" style="54" customWidth="1"/>
    <col min="10" max="10" width="8.28515625" customWidth="1"/>
    <col min="11" max="11" width="10.42578125" customWidth="1"/>
    <col min="12" max="12" width="9" customWidth="1"/>
    <col min="255" max="255" width="35.140625" customWidth="1"/>
    <col min="256" max="256" width="18.140625" customWidth="1"/>
    <col min="257" max="257" width="11.85546875" customWidth="1"/>
    <col min="258" max="258" width="12.28515625" customWidth="1"/>
    <col min="259" max="259" width="10.7109375" customWidth="1"/>
    <col min="260" max="260" width="9.28515625" customWidth="1"/>
    <col min="261" max="261" width="11.85546875" customWidth="1"/>
    <col min="262" max="262" width="12.5703125" customWidth="1"/>
    <col min="263" max="263" width="10.28515625" customWidth="1"/>
    <col min="264" max="264" width="12" customWidth="1"/>
    <col min="265" max="265" width="11.140625" customWidth="1"/>
    <col min="511" max="511" width="35.140625" customWidth="1"/>
    <col min="512" max="512" width="18.140625" customWidth="1"/>
    <col min="513" max="513" width="11.85546875" customWidth="1"/>
    <col min="514" max="514" width="12.28515625" customWidth="1"/>
    <col min="515" max="515" width="10.7109375" customWidth="1"/>
    <col min="516" max="516" width="9.28515625" customWidth="1"/>
    <col min="517" max="517" width="11.85546875" customWidth="1"/>
    <col min="518" max="518" width="12.5703125" customWidth="1"/>
    <col min="519" max="519" width="10.28515625" customWidth="1"/>
    <col min="520" max="520" width="12" customWidth="1"/>
    <col min="521" max="521" width="11.140625" customWidth="1"/>
    <col min="767" max="767" width="35.140625" customWidth="1"/>
    <col min="768" max="768" width="18.140625" customWidth="1"/>
    <col min="769" max="769" width="11.85546875" customWidth="1"/>
    <col min="770" max="770" width="12.28515625" customWidth="1"/>
    <col min="771" max="771" width="10.7109375" customWidth="1"/>
    <col min="772" max="772" width="9.28515625" customWidth="1"/>
    <col min="773" max="773" width="11.85546875" customWidth="1"/>
    <col min="774" max="774" width="12.5703125" customWidth="1"/>
    <col min="775" max="775" width="10.28515625" customWidth="1"/>
    <col min="776" max="776" width="12" customWidth="1"/>
    <col min="777" max="777" width="11.140625" customWidth="1"/>
    <col min="1023" max="1023" width="35.140625" customWidth="1"/>
    <col min="1024" max="1024" width="18.140625" customWidth="1"/>
    <col min="1025" max="1025" width="11.85546875" customWidth="1"/>
    <col min="1026" max="1026" width="12.28515625" customWidth="1"/>
    <col min="1027" max="1027" width="10.7109375" customWidth="1"/>
    <col min="1028" max="1028" width="9.28515625" customWidth="1"/>
    <col min="1029" max="1029" width="11.85546875" customWidth="1"/>
    <col min="1030" max="1030" width="12.5703125" customWidth="1"/>
    <col min="1031" max="1031" width="10.28515625" customWidth="1"/>
    <col min="1032" max="1032" width="12" customWidth="1"/>
    <col min="1033" max="1033" width="11.140625" customWidth="1"/>
    <col min="1279" max="1279" width="35.140625" customWidth="1"/>
    <col min="1280" max="1280" width="18.140625" customWidth="1"/>
    <col min="1281" max="1281" width="11.85546875" customWidth="1"/>
    <col min="1282" max="1282" width="12.28515625" customWidth="1"/>
    <col min="1283" max="1283" width="10.7109375" customWidth="1"/>
    <col min="1284" max="1284" width="9.28515625" customWidth="1"/>
    <col min="1285" max="1285" width="11.85546875" customWidth="1"/>
    <col min="1286" max="1286" width="12.5703125" customWidth="1"/>
    <col min="1287" max="1287" width="10.28515625" customWidth="1"/>
    <col min="1288" max="1288" width="12" customWidth="1"/>
    <col min="1289" max="1289" width="11.140625" customWidth="1"/>
    <col min="1535" max="1535" width="35.140625" customWidth="1"/>
    <col min="1536" max="1536" width="18.140625" customWidth="1"/>
    <col min="1537" max="1537" width="11.85546875" customWidth="1"/>
    <col min="1538" max="1538" width="12.28515625" customWidth="1"/>
    <col min="1539" max="1539" width="10.7109375" customWidth="1"/>
    <col min="1540" max="1540" width="9.28515625" customWidth="1"/>
    <col min="1541" max="1541" width="11.85546875" customWidth="1"/>
    <col min="1542" max="1542" width="12.5703125" customWidth="1"/>
    <col min="1543" max="1543" width="10.28515625" customWidth="1"/>
    <col min="1544" max="1544" width="12" customWidth="1"/>
    <col min="1545" max="1545" width="11.140625" customWidth="1"/>
    <col min="1791" max="1791" width="35.140625" customWidth="1"/>
    <col min="1792" max="1792" width="18.140625" customWidth="1"/>
    <col min="1793" max="1793" width="11.85546875" customWidth="1"/>
    <col min="1794" max="1794" width="12.28515625" customWidth="1"/>
    <col min="1795" max="1795" width="10.7109375" customWidth="1"/>
    <col min="1796" max="1796" width="9.28515625" customWidth="1"/>
    <col min="1797" max="1797" width="11.85546875" customWidth="1"/>
    <col min="1798" max="1798" width="12.5703125" customWidth="1"/>
    <col min="1799" max="1799" width="10.28515625" customWidth="1"/>
    <col min="1800" max="1800" width="12" customWidth="1"/>
    <col min="1801" max="1801" width="11.140625" customWidth="1"/>
    <col min="2047" max="2047" width="35.140625" customWidth="1"/>
    <col min="2048" max="2048" width="18.140625" customWidth="1"/>
    <col min="2049" max="2049" width="11.85546875" customWidth="1"/>
    <col min="2050" max="2050" width="12.28515625" customWidth="1"/>
    <col min="2051" max="2051" width="10.7109375" customWidth="1"/>
    <col min="2052" max="2052" width="9.28515625" customWidth="1"/>
    <col min="2053" max="2053" width="11.85546875" customWidth="1"/>
    <col min="2054" max="2054" width="12.5703125" customWidth="1"/>
    <col min="2055" max="2055" width="10.28515625" customWidth="1"/>
    <col min="2056" max="2056" width="12" customWidth="1"/>
    <col min="2057" max="2057" width="11.140625" customWidth="1"/>
    <col min="2303" max="2303" width="35.140625" customWidth="1"/>
    <col min="2304" max="2304" width="18.140625" customWidth="1"/>
    <col min="2305" max="2305" width="11.85546875" customWidth="1"/>
    <col min="2306" max="2306" width="12.28515625" customWidth="1"/>
    <col min="2307" max="2307" width="10.7109375" customWidth="1"/>
    <col min="2308" max="2308" width="9.28515625" customWidth="1"/>
    <col min="2309" max="2309" width="11.85546875" customWidth="1"/>
    <col min="2310" max="2310" width="12.5703125" customWidth="1"/>
    <col min="2311" max="2311" width="10.28515625" customWidth="1"/>
    <col min="2312" max="2312" width="12" customWidth="1"/>
    <col min="2313" max="2313" width="11.140625" customWidth="1"/>
    <col min="2559" max="2559" width="35.140625" customWidth="1"/>
    <col min="2560" max="2560" width="18.140625" customWidth="1"/>
    <col min="2561" max="2561" width="11.85546875" customWidth="1"/>
    <col min="2562" max="2562" width="12.28515625" customWidth="1"/>
    <col min="2563" max="2563" width="10.7109375" customWidth="1"/>
    <col min="2564" max="2564" width="9.28515625" customWidth="1"/>
    <col min="2565" max="2565" width="11.85546875" customWidth="1"/>
    <col min="2566" max="2566" width="12.5703125" customWidth="1"/>
    <col min="2567" max="2567" width="10.28515625" customWidth="1"/>
    <col min="2568" max="2568" width="12" customWidth="1"/>
    <col min="2569" max="2569" width="11.140625" customWidth="1"/>
    <col min="2815" max="2815" width="35.140625" customWidth="1"/>
    <col min="2816" max="2816" width="18.140625" customWidth="1"/>
    <col min="2817" max="2817" width="11.85546875" customWidth="1"/>
    <col min="2818" max="2818" width="12.28515625" customWidth="1"/>
    <col min="2819" max="2819" width="10.7109375" customWidth="1"/>
    <col min="2820" max="2820" width="9.28515625" customWidth="1"/>
    <col min="2821" max="2821" width="11.85546875" customWidth="1"/>
    <col min="2822" max="2822" width="12.5703125" customWidth="1"/>
    <col min="2823" max="2823" width="10.28515625" customWidth="1"/>
    <col min="2824" max="2824" width="12" customWidth="1"/>
    <col min="2825" max="2825" width="11.140625" customWidth="1"/>
    <col min="3071" max="3071" width="35.140625" customWidth="1"/>
    <col min="3072" max="3072" width="18.140625" customWidth="1"/>
    <col min="3073" max="3073" width="11.85546875" customWidth="1"/>
    <col min="3074" max="3074" width="12.28515625" customWidth="1"/>
    <col min="3075" max="3075" width="10.7109375" customWidth="1"/>
    <col min="3076" max="3076" width="9.28515625" customWidth="1"/>
    <col min="3077" max="3077" width="11.85546875" customWidth="1"/>
    <col min="3078" max="3078" width="12.5703125" customWidth="1"/>
    <col min="3079" max="3079" width="10.28515625" customWidth="1"/>
    <col min="3080" max="3080" width="12" customWidth="1"/>
    <col min="3081" max="3081" width="11.140625" customWidth="1"/>
    <col min="3327" max="3327" width="35.140625" customWidth="1"/>
    <col min="3328" max="3328" width="18.140625" customWidth="1"/>
    <col min="3329" max="3329" width="11.85546875" customWidth="1"/>
    <col min="3330" max="3330" width="12.28515625" customWidth="1"/>
    <col min="3331" max="3331" width="10.7109375" customWidth="1"/>
    <col min="3332" max="3332" width="9.28515625" customWidth="1"/>
    <col min="3333" max="3333" width="11.85546875" customWidth="1"/>
    <col min="3334" max="3334" width="12.5703125" customWidth="1"/>
    <col min="3335" max="3335" width="10.28515625" customWidth="1"/>
    <col min="3336" max="3336" width="12" customWidth="1"/>
    <col min="3337" max="3337" width="11.140625" customWidth="1"/>
    <col min="3583" max="3583" width="35.140625" customWidth="1"/>
    <col min="3584" max="3584" width="18.140625" customWidth="1"/>
    <col min="3585" max="3585" width="11.85546875" customWidth="1"/>
    <col min="3586" max="3586" width="12.28515625" customWidth="1"/>
    <col min="3587" max="3587" width="10.7109375" customWidth="1"/>
    <col min="3588" max="3588" width="9.28515625" customWidth="1"/>
    <col min="3589" max="3589" width="11.85546875" customWidth="1"/>
    <col min="3590" max="3590" width="12.5703125" customWidth="1"/>
    <col min="3591" max="3591" width="10.28515625" customWidth="1"/>
    <col min="3592" max="3592" width="12" customWidth="1"/>
    <col min="3593" max="3593" width="11.140625" customWidth="1"/>
    <col min="3839" max="3839" width="35.140625" customWidth="1"/>
    <col min="3840" max="3840" width="18.140625" customWidth="1"/>
    <col min="3841" max="3841" width="11.85546875" customWidth="1"/>
    <col min="3842" max="3842" width="12.28515625" customWidth="1"/>
    <col min="3843" max="3843" width="10.7109375" customWidth="1"/>
    <col min="3844" max="3844" width="9.28515625" customWidth="1"/>
    <col min="3845" max="3845" width="11.85546875" customWidth="1"/>
    <col min="3846" max="3846" width="12.5703125" customWidth="1"/>
    <col min="3847" max="3847" width="10.28515625" customWidth="1"/>
    <col min="3848" max="3848" width="12" customWidth="1"/>
    <col min="3849" max="3849" width="11.140625" customWidth="1"/>
    <col min="4095" max="4095" width="35.140625" customWidth="1"/>
    <col min="4096" max="4096" width="18.140625" customWidth="1"/>
    <col min="4097" max="4097" width="11.85546875" customWidth="1"/>
    <col min="4098" max="4098" width="12.28515625" customWidth="1"/>
    <col min="4099" max="4099" width="10.7109375" customWidth="1"/>
    <col min="4100" max="4100" width="9.28515625" customWidth="1"/>
    <col min="4101" max="4101" width="11.85546875" customWidth="1"/>
    <col min="4102" max="4102" width="12.5703125" customWidth="1"/>
    <col min="4103" max="4103" width="10.28515625" customWidth="1"/>
    <col min="4104" max="4104" width="12" customWidth="1"/>
    <col min="4105" max="4105" width="11.140625" customWidth="1"/>
    <col min="4351" max="4351" width="35.140625" customWidth="1"/>
    <col min="4352" max="4352" width="18.140625" customWidth="1"/>
    <col min="4353" max="4353" width="11.85546875" customWidth="1"/>
    <col min="4354" max="4354" width="12.28515625" customWidth="1"/>
    <col min="4355" max="4355" width="10.7109375" customWidth="1"/>
    <col min="4356" max="4356" width="9.28515625" customWidth="1"/>
    <col min="4357" max="4357" width="11.85546875" customWidth="1"/>
    <col min="4358" max="4358" width="12.5703125" customWidth="1"/>
    <col min="4359" max="4359" width="10.28515625" customWidth="1"/>
    <col min="4360" max="4360" width="12" customWidth="1"/>
    <col min="4361" max="4361" width="11.140625" customWidth="1"/>
    <col min="4607" max="4607" width="35.140625" customWidth="1"/>
    <col min="4608" max="4608" width="18.140625" customWidth="1"/>
    <col min="4609" max="4609" width="11.85546875" customWidth="1"/>
    <col min="4610" max="4610" width="12.28515625" customWidth="1"/>
    <col min="4611" max="4611" width="10.7109375" customWidth="1"/>
    <col min="4612" max="4612" width="9.28515625" customWidth="1"/>
    <col min="4613" max="4613" width="11.85546875" customWidth="1"/>
    <col min="4614" max="4614" width="12.5703125" customWidth="1"/>
    <col min="4615" max="4615" width="10.28515625" customWidth="1"/>
    <col min="4616" max="4616" width="12" customWidth="1"/>
    <col min="4617" max="4617" width="11.140625" customWidth="1"/>
    <col min="4863" max="4863" width="35.140625" customWidth="1"/>
    <col min="4864" max="4864" width="18.140625" customWidth="1"/>
    <col min="4865" max="4865" width="11.85546875" customWidth="1"/>
    <col min="4866" max="4866" width="12.28515625" customWidth="1"/>
    <col min="4867" max="4867" width="10.7109375" customWidth="1"/>
    <col min="4868" max="4868" width="9.28515625" customWidth="1"/>
    <col min="4869" max="4869" width="11.85546875" customWidth="1"/>
    <col min="4870" max="4870" width="12.5703125" customWidth="1"/>
    <col min="4871" max="4871" width="10.28515625" customWidth="1"/>
    <col min="4872" max="4872" width="12" customWidth="1"/>
    <col min="4873" max="4873" width="11.140625" customWidth="1"/>
    <col min="5119" max="5119" width="35.140625" customWidth="1"/>
    <col min="5120" max="5120" width="18.140625" customWidth="1"/>
    <col min="5121" max="5121" width="11.85546875" customWidth="1"/>
    <col min="5122" max="5122" width="12.28515625" customWidth="1"/>
    <col min="5123" max="5123" width="10.7109375" customWidth="1"/>
    <col min="5124" max="5124" width="9.28515625" customWidth="1"/>
    <col min="5125" max="5125" width="11.85546875" customWidth="1"/>
    <col min="5126" max="5126" width="12.5703125" customWidth="1"/>
    <col min="5127" max="5127" width="10.28515625" customWidth="1"/>
    <col min="5128" max="5128" width="12" customWidth="1"/>
    <col min="5129" max="5129" width="11.140625" customWidth="1"/>
    <col min="5375" max="5375" width="35.140625" customWidth="1"/>
    <col min="5376" max="5376" width="18.140625" customWidth="1"/>
    <col min="5377" max="5377" width="11.85546875" customWidth="1"/>
    <col min="5378" max="5378" width="12.28515625" customWidth="1"/>
    <col min="5379" max="5379" width="10.7109375" customWidth="1"/>
    <col min="5380" max="5380" width="9.28515625" customWidth="1"/>
    <col min="5381" max="5381" width="11.85546875" customWidth="1"/>
    <col min="5382" max="5382" width="12.5703125" customWidth="1"/>
    <col min="5383" max="5383" width="10.28515625" customWidth="1"/>
    <col min="5384" max="5384" width="12" customWidth="1"/>
    <col min="5385" max="5385" width="11.140625" customWidth="1"/>
    <col min="5631" max="5631" width="35.140625" customWidth="1"/>
    <col min="5632" max="5632" width="18.140625" customWidth="1"/>
    <col min="5633" max="5633" width="11.85546875" customWidth="1"/>
    <col min="5634" max="5634" width="12.28515625" customWidth="1"/>
    <col min="5635" max="5635" width="10.7109375" customWidth="1"/>
    <col min="5636" max="5636" width="9.28515625" customWidth="1"/>
    <col min="5637" max="5637" width="11.85546875" customWidth="1"/>
    <col min="5638" max="5638" width="12.5703125" customWidth="1"/>
    <col min="5639" max="5639" width="10.28515625" customWidth="1"/>
    <col min="5640" max="5640" width="12" customWidth="1"/>
    <col min="5641" max="5641" width="11.140625" customWidth="1"/>
    <col min="5887" max="5887" width="35.140625" customWidth="1"/>
    <col min="5888" max="5888" width="18.140625" customWidth="1"/>
    <col min="5889" max="5889" width="11.85546875" customWidth="1"/>
    <col min="5890" max="5890" width="12.28515625" customWidth="1"/>
    <col min="5891" max="5891" width="10.7109375" customWidth="1"/>
    <col min="5892" max="5892" width="9.28515625" customWidth="1"/>
    <col min="5893" max="5893" width="11.85546875" customWidth="1"/>
    <col min="5894" max="5894" width="12.5703125" customWidth="1"/>
    <col min="5895" max="5895" width="10.28515625" customWidth="1"/>
    <col min="5896" max="5896" width="12" customWidth="1"/>
    <col min="5897" max="5897" width="11.140625" customWidth="1"/>
    <col min="6143" max="6143" width="35.140625" customWidth="1"/>
    <col min="6144" max="6144" width="18.140625" customWidth="1"/>
    <col min="6145" max="6145" width="11.85546875" customWidth="1"/>
    <col min="6146" max="6146" width="12.28515625" customWidth="1"/>
    <col min="6147" max="6147" width="10.7109375" customWidth="1"/>
    <col min="6148" max="6148" width="9.28515625" customWidth="1"/>
    <col min="6149" max="6149" width="11.85546875" customWidth="1"/>
    <col min="6150" max="6150" width="12.5703125" customWidth="1"/>
    <col min="6151" max="6151" width="10.28515625" customWidth="1"/>
    <col min="6152" max="6152" width="12" customWidth="1"/>
    <col min="6153" max="6153" width="11.140625" customWidth="1"/>
    <col min="6399" max="6399" width="35.140625" customWidth="1"/>
    <col min="6400" max="6400" width="18.140625" customWidth="1"/>
    <col min="6401" max="6401" width="11.85546875" customWidth="1"/>
    <col min="6402" max="6402" width="12.28515625" customWidth="1"/>
    <col min="6403" max="6403" width="10.7109375" customWidth="1"/>
    <col min="6404" max="6404" width="9.28515625" customWidth="1"/>
    <col min="6405" max="6405" width="11.85546875" customWidth="1"/>
    <col min="6406" max="6406" width="12.5703125" customWidth="1"/>
    <col min="6407" max="6407" width="10.28515625" customWidth="1"/>
    <col min="6408" max="6408" width="12" customWidth="1"/>
    <col min="6409" max="6409" width="11.140625" customWidth="1"/>
    <col min="6655" max="6655" width="35.140625" customWidth="1"/>
    <col min="6656" max="6656" width="18.140625" customWidth="1"/>
    <col min="6657" max="6657" width="11.85546875" customWidth="1"/>
    <col min="6658" max="6658" width="12.28515625" customWidth="1"/>
    <col min="6659" max="6659" width="10.7109375" customWidth="1"/>
    <col min="6660" max="6660" width="9.28515625" customWidth="1"/>
    <col min="6661" max="6661" width="11.85546875" customWidth="1"/>
    <col min="6662" max="6662" width="12.5703125" customWidth="1"/>
    <col min="6663" max="6663" width="10.28515625" customWidth="1"/>
    <col min="6664" max="6664" width="12" customWidth="1"/>
    <col min="6665" max="6665" width="11.140625" customWidth="1"/>
    <col min="6911" max="6911" width="35.140625" customWidth="1"/>
    <col min="6912" max="6912" width="18.140625" customWidth="1"/>
    <col min="6913" max="6913" width="11.85546875" customWidth="1"/>
    <col min="6914" max="6914" width="12.28515625" customWidth="1"/>
    <col min="6915" max="6915" width="10.7109375" customWidth="1"/>
    <col min="6916" max="6916" width="9.28515625" customWidth="1"/>
    <col min="6917" max="6917" width="11.85546875" customWidth="1"/>
    <col min="6918" max="6918" width="12.5703125" customWidth="1"/>
    <col min="6919" max="6919" width="10.28515625" customWidth="1"/>
    <col min="6920" max="6920" width="12" customWidth="1"/>
    <col min="6921" max="6921" width="11.140625" customWidth="1"/>
    <col min="7167" max="7167" width="35.140625" customWidth="1"/>
    <col min="7168" max="7168" width="18.140625" customWidth="1"/>
    <col min="7169" max="7169" width="11.85546875" customWidth="1"/>
    <col min="7170" max="7170" width="12.28515625" customWidth="1"/>
    <col min="7171" max="7171" width="10.7109375" customWidth="1"/>
    <col min="7172" max="7172" width="9.28515625" customWidth="1"/>
    <col min="7173" max="7173" width="11.85546875" customWidth="1"/>
    <col min="7174" max="7174" width="12.5703125" customWidth="1"/>
    <col min="7175" max="7175" width="10.28515625" customWidth="1"/>
    <col min="7176" max="7176" width="12" customWidth="1"/>
    <col min="7177" max="7177" width="11.140625" customWidth="1"/>
    <col min="7423" max="7423" width="35.140625" customWidth="1"/>
    <col min="7424" max="7424" width="18.140625" customWidth="1"/>
    <col min="7425" max="7425" width="11.85546875" customWidth="1"/>
    <col min="7426" max="7426" width="12.28515625" customWidth="1"/>
    <col min="7427" max="7427" width="10.7109375" customWidth="1"/>
    <col min="7428" max="7428" width="9.28515625" customWidth="1"/>
    <col min="7429" max="7429" width="11.85546875" customWidth="1"/>
    <col min="7430" max="7430" width="12.5703125" customWidth="1"/>
    <col min="7431" max="7431" width="10.28515625" customWidth="1"/>
    <col min="7432" max="7432" width="12" customWidth="1"/>
    <col min="7433" max="7433" width="11.140625" customWidth="1"/>
    <col min="7679" max="7679" width="35.140625" customWidth="1"/>
    <col min="7680" max="7680" width="18.140625" customWidth="1"/>
    <col min="7681" max="7681" width="11.85546875" customWidth="1"/>
    <col min="7682" max="7682" width="12.28515625" customWidth="1"/>
    <col min="7683" max="7683" width="10.7109375" customWidth="1"/>
    <col min="7684" max="7684" width="9.28515625" customWidth="1"/>
    <col min="7685" max="7685" width="11.85546875" customWidth="1"/>
    <col min="7686" max="7686" width="12.5703125" customWidth="1"/>
    <col min="7687" max="7687" width="10.28515625" customWidth="1"/>
    <col min="7688" max="7688" width="12" customWidth="1"/>
    <col min="7689" max="7689" width="11.140625" customWidth="1"/>
    <col min="7935" max="7935" width="35.140625" customWidth="1"/>
    <col min="7936" max="7936" width="18.140625" customWidth="1"/>
    <col min="7937" max="7937" width="11.85546875" customWidth="1"/>
    <col min="7938" max="7938" width="12.28515625" customWidth="1"/>
    <col min="7939" max="7939" width="10.7109375" customWidth="1"/>
    <col min="7940" max="7940" width="9.28515625" customWidth="1"/>
    <col min="7941" max="7941" width="11.85546875" customWidth="1"/>
    <col min="7942" max="7942" width="12.5703125" customWidth="1"/>
    <col min="7943" max="7943" width="10.28515625" customWidth="1"/>
    <col min="7944" max="7944" width="12" customWidth="1"/>
    <col min="7945" max="7945" width="11.140625" customWidth="1"/>
    <col min="8191" max="8191" width="35.140625" customWidth="1"/>
    <col min="8192" max="8192" width="18.140625" customWidth="1"/>
    <col min="8193" max="8193" width="11.85546875" customWidth="1"/>
    <col min="8194" max="8194" width="12.28515625" customWidth="1"/>
    <col min="8195" max="8195" width="10.7109375" customWidth="1"/>
    <col min="8196" max="8196" width="9.28515625" customWidth="1"/>
    <col min="8197" max="8197" width="11.85546875" customWidth="1"/>
    <col min="8198" max="8198" width="12.5703125" customWidth="1"/>
    <col min="8199" max="8199" width="10.28515625" customWidth="1"/>
    <col min="8200" max="8200" width="12" customWidth="1"/>
    <col min="8201" max="8201" width="11.140625" customWidth="1"/>
    <col min="8447" max="8447" width="35.140625" customWidth="1"/>
    <col min="8448" max="8448" width="18.140625" customWidth="1"/>
    <col min="8449" max="8449" width="11.85546875" customWidth="1"/>
    <col min="8450" max="8450" width="12.28515625" customWidth="1"/>
    <col min="8451" max="8451" width="10.7109375" customWidth="1"/>
    <col min="8452" max="8452" width="9.28515625" customWidth="1"/>
    <col min="8453" max="8453" width="11.85546875" customWidth="1"/>
    <col min="8454" max="8454" width="12.5703125" customWidth="1"/>
    <col min="8455" max="8455" width="10.28515625" customWidth="1"/>
    <col min="8456" max="8456" width="12" customWidth="1"/>
    <col min="8457" max="8457" width="11.140625" customWidth="1"/>
    <col min="8703" max="8703" width="35.140625" customWidth="1"/>
    <col min="8704" max="8704" width="18.140625" customWidth="1"/>
    <col min="8705" max="8705" width="11.85546875" customWidth="1"/>
    <col min="8706" max="8706" width="12.28515625" customWidth="1"/>
    <col min="8707" max="8707" width="10.7109375" customWidth="1"/>
    <col min="8708" max="8708" width="9.28515625" customWidth="1"/>
    <col min="8709" max="8709" width="11.85546875" customWidth="1"/>
    <col min="8710" max="8710" width="12.5703125" customWidth="1"/>
    <col min="8711" max="8711" width="10.28515625" customWidth="1"/>
    <col min="8712" max="8712" width="12" customWidth="1"/>
    <col min="8713" max="8713" width="11.140625" customWidth="1"/>
    <col min="8959" max="8959" width="35.140625" customWidth="1"/>
    <col min="8960" max="8960" width="18.140625" customWidth="1"/>
    <col min="8961" max="8961" width="11.85546875" customWidth="1"/>
    <col min="8962" max="8962" width="12.28515625" customWidth="1"/>
    <col min="8963" max="8963" width="10.7109375" customWidth="1"/>
    <col min="8964" max="8964" width="9.28515625" customWidth="1"/>
    <col min="8965" max="8965" width="11.85546875" customWidth="1"/>
    <col min="8966" max="8966" width="12.5703125" customWidth="1"/>
    <col min="8967" max="8967" width="10.28515625" customWidth="1"/>
    <col min="8968" max="8968" width="12" customWidth="1"/>
    <col min="8969" max="8969" width="11.140625" customWidth="1"/>
    <col min="9215" max="9215" width="35.140625" customWidth="1"/>
    <col min="9216" max="9216" width="18.140625" customWidth="1"/>
    <col min="9217" max="9217" width="11.85546875" customWidth="1"/>
    <col min="9218" max="9218" width="12.28515625" customWidth="1"/>
    <col min="9219" max="9219" width="10.7109375" customWidth="1"/>
    <col min="9220" max="9220" width="9.28515625" customWidth="1"/>
    <col min="9221" max="9221" width="11.85546875" customWidth="1"/>
    <col min="9222" max="9222" width="12.5703125" customWidth="1"/>
    <col min="9223" max="9223" width="10.28515625" customWidth="1"/>
    <col min="9224" max="9224" width="12" customWidth="1"/>
    <col min="9225" max="9225" width="11.140625" customWidth="1"/>
    <col min="9471" max="9471" width="35.140625" customWidth="1"/>
    <col min="9472" max="9472" width="18.140625" customWidth="1"/>
    <col min="9473" max="9473" width="11.85546875" customWidth="1"/>
    <col min="9474" max="9474" width="12.28515625" customWidth="1"/>
    <col min="9475" max="9475" width="10.7109375" customWidth="1"/>
    <col min="9476" max="9476" width="9.28515625" customWidth="1"/>
    <col min="9477" max="9477" width="11.85546875" customWidth="1"/>
    <col min="9478" max="9478" width="12.5703125" customWidth="1"/>
    <col min="9479" max="9479" width="10.28515625" customWidth="1"/>
    <col min="9480" max="9480" width="12" customWidth="1"/>
    <col min="9481" max="9481" width="11.140625" customWidth="1"/>
    <col min="9727" max="9727" width="35.140625" customWidth="1"/>
    <col min="9728" max="9728" width="18.140625" customWidth="1"/>
    <col min="9729" max="9729" width="11.85546875" customWidth="1"/>
    <col min="9730" max="9730" width="12.28515625" customWidth="1"/>
    <col min="9731" max="9731" width="10.7109375" customWidth="1"/>
    <col min="9732" max="9732" width="9.28515625" customWidth="1"/>
    <col min="9733" max="9733" width="11.85546875" customWidth="1"/>
    <col min="9734" max="9734" width="12.5703125" customWidth="1"/>
    <col min="9735" max="9735" width="10.28515625" customWidth="1"/>
    <col min="9736" max="9736" width="12" customWidth="1"/>
    <col min="9737" max="9737" width="11.140625" customWidth="1"/>
    <col min="9983" max="9983" width="35.140625" customWidth="1"/>
    <col min="9984" max="9984" width="18.140625" customWidth="1"/>
    <col min="9985" max="9985" width="11.85546875" customWidth="1"/>
    <col min="9986" max="9986" width="12.28515625" customWidth="1"/>
    <col min="9987" max="9987" width="10.7109375" customWidth="1"/>
    <col min="9988" max="9988" width="9.28515625" customWidth="1"/>
    <col min="9989" max="9989" width="11.85546875" customWidth="1"/>
    <col min="9990" max="9990" width="12.5703125" customWidth="1"/>
    <col min="9991" max="9991" width="10.28515625" customWidth="1"/>
    <col min="9992" max="9992" width="12" customWidth="1"/>
    <col min="9993" max="9993" width="11.140625" customWidth="1"/>
    <col min="10239" max="10239" width="35.140625" customWidth="1"/>
    <col min="10240" max="10240" width="18.140625" customWidth="1"/>
    <col min="10241" max="10241" width="11.85546875" customWidth="1"/>
    <col min="10242" max="10242" width="12.28515625" customWidth="1"/>
    <col min="10243" max="10243" width="10.7109375" customWidth="1"/>
    <col min="10244" max="10244" width="9.28515625" customWidth="1"/>
    <col min="10245" max="10245" width="11.85546875" customWidth="1"/>
    <col min="10246" max="10246" width="12.5703125" customWidth="1"/>
    <col min="10247" max="10247" width="10.28515625" customWidth="1"/>
    <col min="10248" max="10248" width="12" customWidth="1"/>
    <col min="10249" max="10249" width="11.140625" customWidth="1"/>
    <col min="10495" max="10495" width="35.140625" customWidth="1"/>
    <col min="10496" max="10496" width="18.140625" customWidth="1"/>
    <col min="10497" max="10497" width="11.85546875" customWidth="1"/>
    <col min="10498" max="10498" width="12.28515625" customWidth="1"/>
    <col min="10499" max="10499" width="10.7109375" customWidth="1"/>
    <col min="10500" max="10500" width="9.28515625" customWidth="1"/>
    <col min="10501" max="10501" width="11.85546875" customWidth="1"/>
    <col min="10502" max="10502" width="12.5703125" customWidth="1"/>
    <col min="10503" max="10503" width="10.28515625" customWidth="1"/>
    <col min="10504" max="10504" width="12" customWidth="1"/>
    <col min="10505" max="10505" width="11.140625" customWidth="1"/>
    <col min="10751" max="10751" width="35.140625" customWidth="1"/>
    <col min="10752" max="10752" width="18.140625" customWidth="1"/>
    <col min="10753" max="10753" width="11.85546875" customWidth="1"/>
    <col min="10754" max="10754" width="12.28515625" customWidth="1"/>
    <col min="10755" max="10755" width="10.7109375" customWidth="1"/>
    <col min="10756" max="10756" width="9.28515625" customWidth="1"/>
    <col min="10757" max="10757" width="11.85546875" customWidth="1"/>
    <col min="10758" max="10758" width="12.5703125" customWidth="1"/>
    <col min="10759" max="10759" width="10.28515625" customWidth="1"/>
    <col min="10760" max="10760" width="12" customWidth="1"/>
    <col min="10761" max="10761" width="11.140625" customWidth="1"/>
    <col min="11007" max="11007" width="35.140625" customWidth="1"/>
    <col min="11008" max="11008" width="18.140625" customWidth="1"/>
    <col min="11009" max="11009" width="11.85546875" customWidth="1"/>
    <col min="11010" max="11010" width="12.28515625" customWidth="1"/>
    <col min="11011" max="11011" width="10.7109375" customWidth="1"/>
    <col min="11012" max="11012" width="9.28515625" customWidth="1"/>
    <col min="11013" max="11013" width="11.85546875" customWidth="1"/>
    <col min="11014" max="11014" width="12.5703125" customWidth="1"/>
    <col min="11015" max="11015" width="10.28515625" customWidth="1"/>
    <col min="11016" max="11016" width="12" customWidth="1"/>
    <col min="11017" max="11017" width="11.140625" customWidth="1"/>
    <col min="11263" max="11263" width="35.140625" customWidth="1"/>
    <col min="11264" max="11264" width="18.140625" customWidth="1"/>
    <col min="11265" max="11265" width="11.85546875" customWidth="1"/>
    <col min="11266" max="11266" width="12.28515625" customWidth="1"/>
    <col min="11267" max="11267" width="10.7109375" customWidth="1"/>
    <col min="11268" max="11268" width="9.28515625" customWidth="1"/>
    <col min="11269" max="11269" width="11.85546875" customWidth="1"/>
    <col min="11270" max="11270" width="12.5703125" customWidth="1"/>
    <col min="11271" max="11271" width="10.28515625" customWidth="1"/>
    <col min="11272" max="11272" width="12" customWidth="1"/>
    <col min="11273" max="11273" width="11.140625" customWidth="1"/>
    <col min="11519" max="11519" width="35.140625" customWidth="1"/>
    <col min="11520" max="11520" width="18.140625" customWidth="1"/>
    <col min="11521" max="11521" width="11.85546875" customWidth="1"/>
    <col min="11522" max="11522" width="12.28515625" customWidth="1"/>
    <col min="11523" max="11523" width="10.7109375" customWidth="1"/>
    <col min="11524" max="11524" width="9.28515625" customWidth="1"/>
    <col min="11525" max="11525" width="11.85546875" customWidth="1"/>
    <col min="11526" max="11526" width="12.5703125" customWidth="1"/>
    <col min="11527" max="11527" width="10.28515625" customWidth="1"/>
    <col min="11528" max="11528" width="12" customWidth="1"/>
    <col min="11529" max="11529" width="11.140625" customWidth="1"/>
    <col min="11775" max="11775" width="35.140625" customWidth="1"/>
    <col min="11776" max="11776" width="18.140625" customWidth="1"/>
    <col min="11777" max="11777" width="11.85546875" customWidth="1"/>
    <col min="11778" max="11778" width="12.28515625" customWidth="1"/>
    <col min="11779" max="11779" width="10.7109375" customWidth="1"/>
    <col min="11780" max="11780" width="9.28515625" customWidth="1"/>
    <col min="11781" max="11781" width="11.85546875" customWidth="1"/>
    <col min="11782" max="11782" width="12.5703125" customWidth="1"/>
    <col min="11783" max="11783" width="10.28515625" customWidth="1"/>
    <col min="11784" max="11784" width="12" customWidth="1"/>
    <col min="11785" max="11785" width="11.140625" customWidth="1"/>
    <col min="12031" max="12031" width="35.140625" customWidth="1"/>
    <col min="12032" max="12032" width="18.140625" customWidth="1"/>
    <col min="12033" max="12033" width="11.85546875" customWidth="1"/>
    <col min="12034" max="12034" width="12.28515625" customWidth="1"/>
    <col min="12035" max="12035" width="10.7109375" customWidth="1"/>
    <col min="12036" max="12036" width="9.28515625" customWidth="1"/>
    <col min="12037" max="12037" width="11.85546875" customWidth="1"/>
    <col min="12038" max="12038" width="12.5703125" customWidth="1"/>
    <col min="12039" max="12039" width="10.28515625" customWidth="1"/>
    <col min="12040" max="12040" width="12" customWidth="1"/>
    <col min="12041" max="12041" width="11.140625" customWidth="1"/>
    <col min="12287" max="12287" width="35.140625" customWidth="1"/>
    <col min="12288" max="12288" width="18.140625" customWidth="1"/>
    <col min="12289" max="12289" width="11.85546875" customWidth="1"/>
    <col min="12290" max="12290" width="12.28515625" customWidth="1"/>
    <col min="12291" max="12291" width="10.7109375" customWidth="1"/>
    <col min="12292" max="12292" width="9.28515625" customWidth="1"/>
    <col min="12293" max="12293" width="11.85546875" customWidth="1"/>
    <col min="12294" max="12294" width="12.5703125" customWidth="1"/>
    <col min="12295" max="12295" width="10.28515625" customWidth="1"/>
    <col min="12296" max="12296" width="12" customWidth="1"/>
    <col min="12297" max="12297" width="11.140625" customWidth="1"/>
    <col min="12543" max="12543" width="35.140625" customWidth="1"/>
    <col min="12544" max="12544" width="18.140625" customWidth="1"/>
    <col min="12545" max="12545" width="11.85546875" customWidth="1"/>
    <col min="12546" max="12546" width="12.28515625" customWidth="1"/>
    <col min="12547" max="12547" width="10.7109375" customWidth="1"/>
    <col min="12548" max="12548" width="9.28515625" customWidth="1"/>
    <col min="12549" max="12549" width="11.85546875" customWidth="1"/>
    <col min="12550" max="12550" width="12.5703125" customWidth="1"/>
    <col min="12551" max="12551" width="10.28515625" customWidth="1"/>
    <col min="12552" max="12552" width="12" customWidth="1"/>
    <col min="12553" max="12553" width="11.140625" customWidth="1"/>
    <col min="12799" max="12799" width="35.140625" customWidth="1"/>
    <col min="12800" max="12800" width="18.140625" customWidth="1"/>
    <col min="12801" max="12801" width="11.85546875" customWidth="1"/>
    <col min="12802" max="12802" width="12.28515625" customWidth="1"/>
    <col min="12803" max="12803" width="10.7109375" customWidth="1"/>
    <col min="12804" max="12804" width="9.28515625" customWidth="1"/>
    <col min="12805" max="12805" width="11.85546875" customWidth="1"/>
    <col min="12806" max="12806" width="12.5703125" customWidth="1"/>
    <col min="12807" max="12807" width="10.28515625" customWidth="1"/>
    <col min="12808" max="12808" width="12" customWidth="1"/>
    <col min="12809" max="12809" width="11.140625" customWidth="1"/>
    <col min="13055" max="13055" width="35.140625" customWidth="1"/>
    <col min="13056" max="13056" width="18.140625" customWidth="1"/>
    <col min="13057" max="13057" width="11.85546875" customWidth="1"/>
    <col min="13058" max="13058" width="12.28515625" customWidth="1"/>
    <col min="13059" max="13059" width="10.7109375" customWidth="1"/>
    <col min="13060" max="13060" width="9.28515625" customWidth="1"/>
    <col min="13061" max="13061" width="11.85546875" customWidth="1"/>
    <col min="13062" max="13062" width="12.5703125" customWidth="1"/>
    <col min="13063" max="13063" width="10.28515625" customWidth="1"/>
    <col min="13064" max="13064" width="12" customWidth="1"/>
    <col min="13065" max="13065" width="11.140625" customWidth="1"/>
    <col min="13311" max="13311" width="35.140625" customWidth="1"/>
    <col min="13312" max="13312" width="18.140625" customWidth="1"/>
    <col min="13313" max="13313" width="11.85546875" customWidth="1"/>
    <col min="13314" max="13314" width="12.28515625" customWidth="1"/>
    <col min="13315" max="13315" width="10.7109375" customWidth="1"/>
    <col min="13316" max="13316" width="9.28515625" customWidth="1"/>
    <col min="13317" max="13317" width="11.85546875" customWidth="1"/>
    <col min="13318" max="13318" width="12.5703125" customWidth="1"/>
    <col min="13319" max="13319" width="10.28515625" customWidth="1"/>
    <col min="13320" max="13320" width="12" customWidth="1"/>
    <col min="13321" max="13321" width="11.140625" customWidth="1"/>
    <col min="13567" max="13567" width="35.140625" customWidth="1"/>
    <col min="13568" max="13568" width="18.140625" customWidth="1"/>
    <col min="13569" max="13569" width="11.85546875" customWidth="1"/>
    <col min="13570" max="13570" width="12.28515625" customWidth="1"/>
    <col min="13571" max="13571" width="10.7109375" customWidth="1"/>
    <col min="13572" max="13572" width="9.28515625" customWidth="1"/>
    <col min="13573" max="13573" width="11.85546875" customWidth="1"/>
    <col min="13574" max="13574" width="12.5703125" customWidth="1"/>
    <col min="13575" max="13575" width="10.28515625" customWidth="1"/>
    <col min="13576" max="13576" width="12" customWidth="1"/>
    <col min="13577" max="13577" width="11.140625" customWidth="1"/>
    <col min="13823" max="13823" width="35.140625" customWidth="1"/>
    <col min="13824" max="13824" width="18.140625" customWidth="1"/>
    <col min="13825" max="13825" width="11.85546875" customWidth="1"/>
    <col min="13826" max="13826" width="12.28515625" customWidth="1"/>
    <col min="13827" max="13827" width="10.7109375" customWidth="1"/>
    <col min="13828" max="13828" width="9.28515625" customWidth="1"/>
    <col min="13829" max="13829" width="11.85546875" customWidth="1"/>
    <col min="13830" max="13830" width="12.5703125" customWidth="1"/>
    <col min="13831" max="13831" width="10.28515625" customWidth="1"/>
    <col min="13832" max="13832" width="12" customWidth="1"/>
    <col min="13833" max="13833" width="11.140625" customWidth="1"/>
    <col min="14079" max="14079" width="35.140625" customWidth="1"/>
    <col min="14080" max="14080" width="18.140625" customWidth="1"/>
    <col min="14081" max="14081" width="11.85546875" customWidth="1"/>
    <col min="14082" max="14082" width="12.28515625" customWidth="1"/>
    <col min="14083" max="14083" width="10.7109375" customWidth="1"/>
    <col min="14084" max="14084" width="9.28515625" customWidth="1"/>
    <col min="14085" max="14085" width="11.85546875" customWidth="1"/>
    <col min="14086" max="14086" width="12.5703125" customWidth="1"/>
    <col min="14087" max="14087" width="10.28515625" customWidth="1"/>
    <col min="14088" max="14088" width="12" customWidth="1"/>
    <col min="14089" max="14089" width="11.140625" customWidth="1"/>
    <col min="14335" max="14335" width="35.140625" customWidth="1"/>
    <col min="14336" max="14336" width="18.140625" customWidth="1"/>
    <col min="14337" max="14337" width="11.85546875" customWidth="1"/>
    <col min="14338" max="14338" width="12.28515625" customWidth="1"/>
    <col min="14339" max="14339" width="10.7109375" customWidth="1"/>
    <col min="14340" max="14340" width="9.28515625" customWidth="1"/>
    <col min="14341" max="14341" width="11.85546875" customWidth="1"/>
    <col min="14342" max="14342" width="12.5703125" customWidth="1"/>
    <col min="14343" max="14343" width="10.28515625" customWidth="1"/>
    <col min="14344" max="14344" width="12" customWidth="1"/>
    <col min="14345" max="14345" width="11.140625" customWidth="1"/>
    <col min="14591" max="14591" width="35.140625" customWidth="1"/>
    <col min="14592" max="14592" width="18.140625" customWidth="1"/>
    <col min="14593" max="14593" width="11.85546875" customWidth="1"/>
    <col min="14594" max="14594" width="12.28515625" customWidth="1"/>
    <col min="14595" max="14595" width="10.7109375" customWidth="1"/>
    <col min="14596" max="14596" width="9.28515625" customWidth="1"/>
    <col min="14597" max="14597" width="11.85546875" customWidth="1"/>
    <col min="14598" max="14598" width="12.5703125" customWidth="1"/>
    <col min="14599" max="14599" width="10.28515625" customWidth="1"/>
    <col min="14600" max="14600" width="12" customWidth="1"/>
    <col min="14601" max="14601" width="11.140625" customWidth="1"/>
    <col min="14847" max="14847" width="35.140625" customWidth="1"/>
    <col min="14848" max="14848" width="18.140625" customWidth="1"/>
    <col min="14849" max="14849" width="11.85546875" customWidth="1"/>
    <col min="14850" max="14850" width="12.28515625" customWidth="1"/>
    <col min="14851" max="14851" width="10.7109375" customWidth="1"/>
    <col min="14852" max="14852" width="9.28515625" customWidth="1"/>
    <col min="14853" max="14853" width="11.85546875" customWidth="1"/>
    <col min="14854" max="14854" width="12.5703125" customWidth="1"/>
    <col min="14855" max="14855" width="10.28515625" customWidth="1"/>
    <col min="14856" max="14856" width="12" customWidth="1"/>
    <col min="14857" max="14857" width="11.140625" customWidth="1"/>
    <col min="15103" max="15103" width="35.140625" customWidth="1"/>
    <col min="15104" max="15104" width="18.140625" customWidth="1"/>
    <col min="15105" max="15105" width="11.85546875" customWidth="1"/>
    <col min="15106" max="15106" width="12.28515625" customWidth="1"/>
    <col min="15107" max="15107" width="10.7109375" customWidth="1"/>
    <col min="15108" max="15108" width="9.28515625" customWidth="1"/>
    <col min="15109" max="15109" width="11.85546875" customWidth="1"/>
    <col min="15110" max="15110" width="12.5703125" customWidth="1"/>
    <col min="15111" max="15111" width="10.28515625" customWidth="1"/>
    <col min="15112" max="15112" width="12" customWidth="1"/>
    <col min="15113" max="15113" width="11.140625" customWidth="1"/>
    <col min="15359" max="15359" width="35.140625" customWidth="1"/>
    <col min="15360" max="15360" width="18.140625" customWidth="1"/>
    <col min="15361" max="15361" width="11.85546875" customWidth="1"/>
    <col min="15362" max="15362" width="12.28515625" customWidth="1"/>
    <col min="15363" max="15363" width="10.7109375" customWidth="1"/>
    <col min="15364" max="15364" width="9.28515625" customWidth="1"/>
    <col min="15365" max="15365" width="11.85546875" customWidth="1"/>
    <col min="15366" max="15366" width="12.5703125" customWidth="1"/>
    <col min="15367" max="15367" width="10.28515625" customWidth="1"/>
    <col min="15368" max="15368" width="12" customWidth="1"/>
    <col min="15369" max="15369" width="11.140625" customWidth="1"/>
    <col min="15615" max="15615" width="35.140625" customWidth="1"/>
    <col min="15616" max="15616" width="18.140625" customWidth="1"/>
    <col min="15617" max="15617" width="11.85546875" customWidth="1"/>
    <col min="15618" max="15618" width="12.28515625" customWidth="1"/>
    <col min="15619" max="15619" width="10.7109375" customWidth="1"/>
    <col min="15620" max="15620" width="9.28515625" customWidth="1"/>
    <col min="15621" max="15621" width="11.85546875" customWidth="1"/>
    <col min="15622" max="15622" width="12.5703125" customWidth="1"/>
    <col min="15623" max="15623" width="10.28515625" customWidth="1"/>
    <col min="15624" max="15624" width="12" customWidth="1"/>
    <col min="15625" max="15625" width="11.140625" customWidth="1"/>
    <col min="15871" max="15871" width="35.140625" customWidth="1"/>
    <col min="15872" max="15872" width="18.140625" customWidth="1"/>
    <col min="15873" max="15873" width="11.85546875" customWidth="1"/>
    <col min="15874" max="15874" width="12.28515625" customWidth="1"/>
    <col min="15875" max="15875" width="10.7109375" customWidth="1"/>
    <col min="15876" max="15876" width="9.28515625" customWidth="1"/>
    <col min="15877" max="15877" width="11.85546875" customWidth="1"/>
    <col min="15878" max="15878" width="12.5703125" customWidth="1"/>
    <col min="15879" max="15879" width="10.28515625" customWidth="1"/>
    <col min="15880" max="15880" width="12" customWidth="1"/>
    <col min="15881" max="15881" width="11.140625" customWidth="1"/>
    <col min="16127" max="16127" width="35.140625" customWidth="1"/>
    <col min="16128" max="16128" width="18.140625" customWidth="1"/>
    <col min="16129" max="16129" width="11.85546875" customWidth="1"/>
    <col min="16130" max="16130" width="12.28515625" customWidth="1"/>
    <col min="16131" max="16131" width="10.7109375" customWidth="1"/>
    <col min="16132" max="16132" width="9.28515625" customWidth="1"/>
    <col min="16133" max="16133" width="11.85546875" customWidth="1"/>
    <col min="16134" max="16134" width="12.5703125" customWidth="1"/>
    <col min="16135" max="16135" width="10.28515625" customWidth="1"/>
    <col min="16136" max="16136" width="12" customWidth="1"/>
    <col min="16137" max="16137" width="11.140625" customWidth="1"/>
  </cols>
  <sheetData>
    <row r="1" spans="1:12" ht="15.75" x14ac:dyDescent="0.25">
      <c r="J1" s="14" t="s">
        <v>56</v>
      </c>
    </row>
    <row r="2" spans="1:12" ht="16.5" x14ac:dyDescent="0.25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2" ht="36" customHeight="1" x14ac:dyDescent="0.25">
      <c r="A3" s="122" t="s">
        <v>140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2" x14ac:dyDescent="0.25">
      <c r="A4" s="35"/>
      <c r="B4" s="36"/>
      <c r="C4" s="36"/>
      <c r="D4" s="35"/>
      <c r="E4" s="37"/>
      <c r="F4" s="37"/>
      <c r="G4" s="37"/>
      <c r="H4" s="55"/>
      <c r="I4" s="55"/>
      <c r="J4" s="37"/>
      <c r="K4" s="38" t="s">
        <v>48</v>
      </c>
    </row>
    <row r="5" spans="1:12" ht="29.25" customHeight="1" x14ac:dyDescent="0.25">
      <c r="A5" s="124" t="s">
        <v>1</v>
      </c>
      <c r="B5" s="124" t="s">
        <v>2</v>
      </c>
      <c r="C5" s="118" t="str">
        <f>[1]доходы!$C$5</f>
        <v>Исполнено за 2013 год (ф.0503317)</v>
      </c>
      <c r="D5" s="124" t="s">
        <v>3</v>
      </c>
      <c r="E5" s="124"/>
      <c r="F5" s="118" t="s">
        <v>145</v>
      </c>
      <c r="G5" s="118" t="s">
        <v>146</v>
      </c>
      <c r="H5" s="129" t="s">
        <v>147</v>
      </c>
      <c r="I5" s="130" t="str">
        <f>[1]доходы!$J$5</f>
        <v>Отклонение исполненных бюджетных назначений  по отчету за 2014 год от утвержденных бюджетных назначений по отчету</v>
      </c>
      <c r="J5" s="131"/>
      <c r="K5" s="114" t="s">
        <v>144</v>
      </c>
      <c r="L5" s="115"/>
    </row>
    <row r="6" spans="1:12" ht="25.5" customHeight="1" x14ac:dyDescent="0.25">
      <c r="A6" s="124"/>
      <c r="B6" s="124"/>
      <c r="C6" s="127"/>
      <c r="D6" s="124" t="s">
        <v>141</v>
      </c>
      <c r="E6" s="125" t="s">
        <v>136</v>
      </c>
      <c r="F6" s="126"/>
      <c r="G6" s="127"/>
      <c r="H6" s="126"/>
      <c r="I6" s="132"/>
      <c r="J6" s="133"/>
      <c r="K6" s="116"/>
      <c r="L6" s="117"/>
    </row>
    <row r="7" spans="1:12" ht="12.75" customHeight="1" x14ac:dyDescent="0.25">
      <c r="A7" s="124"/>
      <c r="B7" s="124"/>
      <c r="C7" s="127"/>
      <c r="D7" s="124"/>
      <c r="E7" s="125"/>
      <c r="F7" s="126"/>
      <c r="G7" s="127"/>
      <c r="H7" s="126"/>
      <c r="I7" s="112" t="s">
        <v>142</v>
      </c>
      <c r="J7" s="112" t="s">
        <v>5</v>
      </c>
      <c r="K7" s="118" t="s">
        <v>142</v>
      </c>
      <c r="L7" s="119" t="s">
        <v>5</v>
      </c>
    </row>
    <row r="8" spans="1:12" ht="9.75" customHeight="1" x14ac:dyDescent="0.25">
      <c r="A8" s="124"/>
      <c r="B8" s="124"/>
      <c r="C8" s="128"/>
      <c r="D8" s="124"/>
      <c r="E8" s="125"/>
      <c r="F8" s="113"/>
      <c r="G8" s="128"/>
      <c r="H8" s="113"/>
      <c r="I8" s="113"/>
      <c r="J8" s="113"/>
      <c r="K8" s="113"/>
      <c r="L8" s="120"/>
    </row>
    <row r="9" spans="1:12" ht="11.25" customHeight="1" x14ac:dyDescent="0.25">
      <c r="A9" s="21">
        <v>1</v>
      </c>
      <c r="B9" s="21">
        <v>2</v>
      </c>
      <c r="C9" s="21">
        <v>3</v>
      </c>
      <c r="D9" s="21">
        <v>5</v>
      </c>
      <c r="E9" s="21">
        <v>6</v>
      </c>
      <c r="F9" s="21">
        <v>7</v>
      </c>
      <c r="G9" s="21">
        <v>8</v>
      </c>
      <c r="H9" s="56">
        <v>9</v>
      </c>
      <c r="I9" s="56">
        <v>10</v>
      </c>
      <c r="J9" s="21">
        <v>11</v>
      </c>
      <c r="K9" s="21">
        <v>12</v>
      </c>
      <c r="L9" s="90">
        <v>13</v>
      </c>
    </row>
    <row r="10" spans="1:12" x14ac:dyDescent="0.25">
      <c r="A10" s="22" t="s">
        <v>6</v>
      </c>
      <c r="B10" s="40"/>
      <c r="C10" s="41">
        <f>C11+C60+C74+C104+C115+C91</f>
        <v>2585883.23</v>
      </c>
      <c r="D10" s="41">
        <f>D11+D60+D74+D104+D115+D91</f>
        <v>2968189</v>
      </c>
      <c r="E10" s="41">
        <f>E11+E60+E74+E104+E115+E91</f>
        <v>2968189</v>
      </c>
      <c r="F10" s="42">
        <f>E10-D10</f>
        <v>0</v>
      </c>
      <c r="G10" s="41">
        <f>G11+G60+G74+G104+G115+G91</f>
        <v>2968189</v>
      </c>
      <c r="H10" s="41">
        <f>H11+H60+H74+H104+H115+H91</f>
        <v>2718760.27</v>
      </c>
      <c r="I10" s="43">
        <f>H10-G10</f>
        <v>-249428.72999999998</v>
      </c>
      <c r="J10" s="42">
        <f>H10/G10*100</f>
        <v>91.596602170549119</v>
      </c>
      <c r="K10" s="42">
        <f>H10-C10</f>
        <v>132877.04000000004</v>
      </c>
      <c r="L10" s="110">
        <f>H10/C10*100</f>
        <v>105.13855530901137</v>
      </c>
    </row>
    <row r="11" spans="1:12" x14ac:dyDescent="0.25">
      <c r="A11" s="22" t="s">
        <v>7</v>
      </c>
      <c r="B11" s="23" t="s">
        <v>81</v>
      </c>
      <c r="C11" s="41">
        <f>C13+C18+C50+C54</f>
        <v>2076208.23</v>
      </c>
      <c r="D11" s="41">
        <f>D13+D18+D50+D54</f>
        <v>2094600</v>
      </c>
      <c r="E11" s="41">
        <f>E13+E18+E50+E54</f>
        <v>2094600</v>
      </c>
      <c r="F11" s="42">
        <f>E11-D11</f>
        <v>0</v>
      </c>
      <c r="G11" s="41">
        <f>G13+G18+G50+G54</f>
        <v>2094600</v>
      </c>
      <c r="H11" s="41">
        <f>H13+H18+H50+H54</f>
        <v>2082210.27</v>
      </c>
      <c r="I11" s="43">
        <f t="shared" ref="I11:I74" si="0">H11-G11</f>
        <v>-12389.729999999981</v>
      </c>
      <c r="J11" s="42">
        <f t="shared" ref="J11:J74" si="1">H11/G11*100</f>
        <v>99.408491836150105</v>
      </c>
      <c r="K11" s="42">
        <f t="shared" ref="K11:K60" si="2">H11-C11</f>
        <v>6002.0400000000373</v>
      </c>
      <c r="L11" s="110">
        <f t="shared" ref="L11:L74" si="3">H11/C11*100</f>
        <v>100.28908661054676</v>
      </c>
    </row>
    <row r="12" spans="1:12" s="54" customFormat="1" ht="13.5" customHeight="1" x14ac:dyDescent="0.25">
      <c r="A12" s="84" t="s">
        <v>137</v>
      </c>
      <c r="B12" s="82"/>
      <c r="C12" s="96"/>
      <c r="D12" s="83">
        <f>D11/D10*100</f>
        <v>70.568282545350044</v>
      </c>
      <c r="E12" s="83">
        <f t="shared" ref="E12:H12" si="4">E11/E10*100</f>
        <v>70.568282545350044</v>
      </c>
      <c r="F12" s="83" t="s">
        <v>9</v>
      </c>
      <c r="G12" s="83">
        <f t="shared" si="4"/>
        <v>70.568282545350044</v>
      </c>
      <c r="H12" s="83">
        <f t="shared" si="4"/>
        <v>76.58675510952645</v>
      </c>
      <c r="I12" s="43">
        <f t="shared" si="0"/>
        <v>6.0184725641764061</v>
      </c>
      <c r="J12" s="42"/>
      <c r="K12" s="45"/>
      <c r="L12" s="111"/>
    </row>
    <row r="13" spans="1:12" ht="33" customHeight="1" x14ac:dyDescent="0.25">
      <c r="A13" s="22" t="s">
        <v>26</v>
      </c>
      <c r="B13" s="23" t="s">
        <v>82</v>
      </c>
      <c r="C13" s="95">
        <v>807297</v>
      </c>
      <c r="D13" s="43">
        <f t="shared" ref="D13:G13" si="5">D14</f>
        <v>711612</v>
      </c>
      <c r="E13" s="43">
        <f t="shared" si="5"/>
        <v>711612</v>
      </c>
      <c r="F13" s="42">
        <f>E13-D13</f>
        <v>0</v>
      </c>
      <c r="G13" s="43">
        <f t="shared" si="5"/>
        <v>711612</v>
      </c>
      <c r="H13" s="43">
        <f t="shared" ref="H13" si="6">H14</f>
        <v>711612</v>
      </c>
      <c r="I13" s="43">
        <f t="shared" si="0"/>
        <v>0</v>
      </c>
      <c r="J13" s="42">
        <f t="shared" si="1"/>
        <v>100</v>
      </c>
      <c r="K13" s="42">
        <f t="shared" si="2"/>
        <v>-95685</v>
      </c>
      <c r="L13" s="110">
        <f t="shared" si="3"/>
        <v>88.147484754681358</v>
      </c>
    </row>
    <row r="14" spans="1:12" x14ac:dyDescent="0.25">
      <c r="A14" s="22" t="s">
        <v>8</v>
      </c>
      <c r="B14" s="23" t="s">
        <v>157</v>
      </c>
      <c r="C14" s="95"/>
      <c r="D14" s="41">
        <f>D15</f>
        <v>711612</v>
      </c>
      <c r="E14" s="41">
        <f>E16+E17</f>
        <v>711612</v>
      </c>
      <c r="F14" s="42">
        <f>E14-D14</f>
        <v>0</v>
      </c>
      <c r="G14" s="41">
        <f>G16+G17</f>
        <v>711612</v>
      </c>
      <c r="H14" s="43">
        <f>H15</f>
        <v>711612</v>
      </c>
      <c r="I14" s="43">
        <f t="shared" si="0"/>
        <v>0</v>
      </c>
      <c r="J14" s="42">
        <f t="shared" si="1"/>
        <v>100</v>
      </c>
      <c r="K14" s="108" t="s">
        <v>9</v>
      </c>
      <c r="L14" s="109" t="s">
        <v>9</v>
      </c>
    </row>
    <row r="15" spans="1:12" x14ac:dyDescent="0.25">
      <c r="A15" s="24" t="s">
        <v>57</v>
      </c>
      <c r="B15" s="92" t="s">
        <v>190</v>
      </c>
      <c r="C15" s="97"/>
      <c r="D15" s="44">
        <v>711612</v>
      </c>
      <c r="E15" s="44">
        <f>SUM(E16:E17)</f>
        <v>711612</v>
      </c>
      <c r="F15" s="45">
        <f>E15-D15</f>
        <v>0</v>
      </c>
      <c r="G15" s="44">
        <f>SUM(G16:G17)</f>
        <v>711612</v>
      </c>
      <c r="H15" s="57">
        <f>SUM(H16:H17)</f>
        <v>711612</v>
      </c>
      <c r="I15" s="43">
        <f t="shared" si="0"/>
        <v>0</v>
      </c>
      <c r="J15" s="42">
        <f t="shared" si="1"/>
        <v>100</v>
      </c>
      <c r="K15" s="108" t="s">
        <v>9</v>
      </c>
      <c r="L15" s="109" t="s">
        <v>9</v>
      </c>
    </row>
    <row r="16" spans="1:12" x14ac:dyDescent="0.25">
      <c r="A16" s="25" t="s">
        <v>10</v>
      </c>
      <c r="B16" s="39" t="s">
        <v>191</v>
      </c>
      <c r="C16" s="98"/>
      <c r="D16" s="47"/>
      <c r="E16" s="47">
        <v>545431</v>
      </c>
      <c r="F16" s="48" t="s">
        <v>9</v>
      </c>
      <c r="G16" s="48">
        <v>545431</v>
      </c>
      <c r="H16" s="58">
        <v>545431</v>
      </c>
      <c r="I16" s="43">
        <f t="shared" si="0"/>
        <v>0</v>
      </c>
      <c r="J16" s="42">
        <f t="shared" si="1"/>
        <v>100</v>
      </c>
      <c r="K16" s="108" t="s">
        <v>9</v>
      </c>
      <c r="L16" s="109" t="s">
        <v>9</v>
      </c>
    </row>
    <row r="17" spans="1:12" ht="14.25" customHeight="1" x14ac:dyDescent="0.25">
      <c r="A17" s="25" t="s">
        <v>11</v>
      </c>
      <c r="B17" s="39" t="s">
        <v>192</v>
      </c>
      <c r="C17" s="98"/>
      <c r="D17" s="47"/>
      <c r="E17" s="47">
        <v>166181</v>
      </c>
      <c r="F17" s="48" t="s">
        <v>9</v>
      </c>
      <c r="G17" s="48">
        <v>166181</v>
      </c>
      <c r="H17" s="58">
        <v>166181</v>
      </c>
      <c r="I17" s="43">
        <f t="shared" si="0"/>
        <v>0</v>
      </c>
      <c r="J17" s="42">
        <f t="shared" si="1"/>
        <v>100</v>
      </c>
      <c r="K17" s="108" t="s">
        <v>9</v>
      </c>
      <c r="L17" s="109" t="s">
        <v>9</v>
      </c>
    </row>
    <row r="18" spans="1:12" ht="42.75" customHeight="1" x14ac:dyDescent="0.25">
      <c r="A18" s="22" t="s">
        <v>16</v>
      </c>
      <c r="B18" s="26" t="s">
        <v>83</v>
      </c>
      <c r="C18" s="99">
        <v>1120211.23</v>
      </c>
      <c r="D18" s="49">
        <f>D20+D41+D44+D47</f>
        <v>1374988</v>
      </c>
      <c r="E18" s="49">
        <f>E19+E41</f>
        <v>1374988</v>
      </c>
      <c r="F18" s="42">
        <f>E18-D18</f>
        <v>0</v>
      </c>
      <c r="G18" s="49">
        <f>G19+G41</f>
        <v>1374988</v>
      </c>
      <c r="H18" s="49">
        <f>H19+H41</f>
        <v>1362598.27</v>
      </c>
      <c r="I18" s="43">
        <f t="shared" si="0"/>
        <v>-12389.729999999981</v>
      </c>
      <c r="J18" s="42">
        <f t="shared" si="1"/>
        <v>99.09892086330936</v>
      </c>
      <c r="K18" s="42">
        <f t="shared" si="2"/>
        <v>242387.04000000004</v>
      </c>
      <c r="L18" s="110">
        <f t="shared" si="3"/>
        <v>121.63761918366056</v>
      </c>
    </row>
    <row r="19" spans="1:12" ht="25.5" customHeight="1" x14ac:dyDescent="0.25">
      <c r="A19" s="22" t="s">
        <v>158</v>
      </c>
      <c r="B19" s="26" t="s">
        <v>159</v>
      </c>
      <c r="C19" s="99"/>
      <c r="D19" s="49">
        <f>D20</f>
        <v>1355788</v>
      </c>
      <c r="E19" s="49">
        <f>E20</f>
        <v>1355788</v>
      </c>
      <c r="F19" s="42">
        <f>E19-D19</f>
        <v>0</v>
      </c>
      <c r="G19" s="49">
        <f>G20</f>
        <v>1355788</v>
      </c>
      <c r="H19" s="49">
        <f>H20</f>
        <v>1343398.27</v>
      </c>
      <c r="I19" s="43">
        <f t="shared" si="0"/>
        <v>-12389.729999999981</v>
      </c>
      <c r="J19" s="42">
        <f t="shared" si="1"/>
        <v>99.08616022564</v>
      </c>
      <c r="K19" s="108" t="s">
        <v>9</v>
      </c>
      <c r="L19" s="109" t="s">
        <v>9</v>
      </c>
    </row>
    <row r="20" spans="1:12" x14ac:dyDescent="0.25">
      <c r="A20" s="22" t="s">
        <v>160</v>
      </c>
      <c r="B20" s="26" t="s">
        <v>161</v>
      </c>
      <c r="C20" s="99"/>
      <c r="D20" s="49">
        <f>D21+D25</f>
        <v>1355788</v>
      </c>
      <c r="E20" s="49">
        <f>E21+E25</f>
        <v>1355788</v>
      </c>
      <c r="F20" s="42">
        <f>E20-D20</f>
        <v>0</v>
      </c>
      <c r="G20" s="49">
        <f>G21+G25</f>
        <v>1355788</v>
      </c>
      <c r="H20" s="49">
        <f>H21+H25</f>
        <v>1343398.27</v>
      </c>
      <c r="I20" s="43">
        <f t="shared" si="0"/>
        <v>-12389.729999999981</v>
      </c>
      <c r="J20" s="42">
        <f t="shared" si="1"/>
        <v>99.08616022564</v>
      </c>
      <c r="K20" s="108"/>
      <c r="L20" s="109"/>
    </row>
    <row r="21" spans="1:12" ht="21.75" x14ac:dyDescent="0.25">
      <c r="A21" s="24" t="s">
        <v>162</v>
      </c>
      <c r="B21" s="29" t="s">
        <v>163</v>
      </c>
      <c r="C21" s="99"/>
      <c r="D21" s="49">
        <f>D22</f>
        <v>887440</v>
      </c>
      <c r="E21" s="50">
        <f>E22</f>
        <v>887440</v>
      </c>
      <c r="F21" s="42" t="s">
        <v>9</v>
      </c>
      <c r="G21" s="50">
        <f>G22</f>
        <v>887440</v>
      </c>
      <c r="H21" s="50">
        <f>H22</f>
        <v>887440</v>
      </c>
      <c r="I21" s="43">
        <f t="shared" si="0"/>
        <v>0</v>
      </c>
      <c r="J21" s="42">
        <f t="shared" si="1"/>
        <v>100</v>
      </c>
      <c r="K21" s="108"/>
      <c r="L21" s="109"/>
    </row>
    <row r="22" spans="1:12" x14ac:dyDescent="0.25">
      <c r="A22" s="27" t="s">
        <v>57</v>
      </c>
      <c r="B22" s="29" t="s">
        <v>164</v>
      </c>
      <c r="C22" s="100"/>
      <c r="D22" s="50">
        <v>887440</v>
      </c>
      <c r="E22" s="50">
        <f>E23+E24</f>
        <v>887440</v>
      </c>
      <c r="F22" s="45" t="s">
        <v>9</v>
      </c>
      <c r="G22" s="50">
        <f t="shared" ref="G22" si="7">G23+G24</f>
        <v>887440</v>
      </c>
      <c r="H22" s="60">
        <f>SUM(H23:H24)</f>
        <v>887440</v>
      </c>
      <c r="I22" s="43">
        <f t="shared" si="0"/>
        <v>0</v>
      </c>
      <c r="J22" s="42">
        <f t="shared" si="1"/>
        <v>100</v>
      </c>
      <c r="K22" s="108"/>
      <c r="L22" s="109"/>
    </row>
    <row r="23" spans="1:12" x14ac:dyDescent="0.25">
      <c r="A23" s="25" t="s">
        <v>10</v>
      </c>
      <c r="B23" s="29" t="s">
        <v>193</v>
      </c>
      <c r="C23" s="101"/>
      <c r="D23" s="47"/>
      <c r="E23" s="47">
        <v>680628</v>
      </c>
      <c r="F23" s="48" t="s">
        <v>9</v>
      </c>
      <c r="G23" s="48">
        <v>680628</v>
      </c>
      <c r="H23" s="58">
        <v>680628</v>
      </c>
      <c r="I23" s="43">
        <f t="shared" si="0"/>
        <v>0</v>
      </c>
      <c r="J23" s="42">
        <f t="shared" si="1"/>
        <v>100</v>
      </c>
      <c r="K23" s="108"/>
      <c r="L23" s="109"/>
    </row>
    <row r="24" spans="1:12" ht="12" customHeight="1" x14ac:dyDescent="0.25">
      <c r="A24" s="25" t="s">
        <v>11</v>
      </c>
      <c r="B24" s="29" t="s">
        <v>194</v>
      </c>
      <c r="C24" s="101"/>
      <c r="D24" s="47"/>
      <c r="E24" s="47">
        <v>206812</v>
      </c>
      <c r="F24" s="48" t="s">
        <v>9</v>
      </c>
      <c r="G24" s="48">
        <v>206812</v>
      </c>
      <c r="H24" s="58">
        <v>206812</v>
      </c>
      <c r="I24" s="43">
        <f t="shared" si="0"/>
        <v>0</v>
      </c>
      <c r="J24" s="42">
        <f t="shared" si="1"/>
        <v>100</v>
      </c>
      <c r="K24" s="108"/>
      <c r="L24" s="109"/>
    </row>
    <row r="25" spans="1:12" ht="24.75" customHeight="1" x14ac:dyDescent="0.25">
      <c r="A25" s="27" t="s">
        <v>165</v>
      </c>
      <c r="B25" s="29" t="s">
        <v>166</v>
      </c>
      <c r="C25" s="101"/>
      <c r="D25" s="47">
        <f>D26+D30+D32+D37+D39</f>
        <v>468348</v>
      </c>
      <c r="E25" s="47">
        <f>E26+E30+E32+E37+E39</f>
        <v>468348</v>
      </c>
      <c r="F25" s="48" t="s">
        <v>9</v>
      </c>
      <c r="G25" s="47">
        <f>G26+G30+G32+G37+G39</f>
        <v>468348</v>
      </c>
      <c r="H25" s="47">
        <f>H26+H30+H32+H37+H39</f>
        <v>455958.27</v>
      </c>
      <c r="I25" s="43">
        <f t="shared" si="0"/>
        <v>-12389.729999999981</v>
      </c>
      <c r="J25" s="42">
        <f t="shared" si="1"/>
        <v>97.354588895436734</v>
      </c>
      <c r="K25" s="108"/>
      <c r="L25" s="109"/>
    </row>
    <row r="26" spans="1:12" ht="21.75" x14ac:dyDescent="0.25">
      <c r="A26" s="27" t="s">
        <v>58</v>
      </c>
      <c r="B26" s="29" t="s">
        <v>167</v>
      </c>
      <c r="C26" s="102"/>
      <c r="D26" s="44">
        <v>186819</v>
      </c>
      <c r="E26" s="44">
        <f>SUM(E27:E29)</f>
        <v>186819</v>
      </c>
      <c r="F26" s="45" t="s">
        <v>9</v>
      </c>
      <c r="G26" s="44">
        <f>SUM(G27:G29)</f>
        <v>186819</v>
      </c>
      <c r="H26" s="44">
        <f>SUM(H27:H29)</f>
        <v>186819</v>
      </c>
      <c r="I26" s="43">
        <f t="shared" si="0"/>
        <v>0</v>
      </c>
      <c r="J26" s="42">
        <f t="shared" si="1"/>
        <v>100</v>
      </c>
      <c r="K26" s="108"/>
      <c r="L26" s="109"/>
    </row>
    <row r="27" spans="1:12" x14ac:dyDescent="0.25">
      <c r="A27" s="25" t="s">
        <v>12</v>
      </c>
      <c r="B27" s="29" t="s">
        <v>195</v>
      </c>
      <c r="C27" s="101"/>
      <c r="D27" s="46"/>
      <c r="E27" s="46">
        <v>93765</v>
      </c>
      <c r="F27" s="45" t="s">
        <v>9</v>
      </c>
      <c r="G27" s="48">
        <v>93765</v>
      </c>
      <c r="H27" s="61">
        <v>93765</v>
      </c>
      <c r="I27" s="43">
        <f t="shared" si="0"/>
        <v>0</v>
      </c>
      <c r="J27" s="42">
        <f t="shared" si="1"/>
        <v>100</v>
      </c>
      <c r="K27" s="108"/>
      <c r="L27" s="109"/>
    </row>
    <row r="28" spans="1:12" x14ac:dyDescent="0.25">
      <c r="A28" s="25" t="s">
        <v>14</v>
      </c>
      <c r="B28" s="29" t="s">
        <v>196</v>
      </c>
      <c r="C28" s="101"/>
      <c r="D28" s="46"/>
      <c r="E28" s="46">
        <v>87183</v>
      </c>
      <c r="F28" s="48" t="s">
        <v>9</v>
      </c>
      <c r="G28" s="48">
        <v>87183</v>
      </c>
      <c r="H28" s="61">
        <v>87183</v>
      </c>
      <c r="I28" s="43">
        <f t="shared" si="0"/>
        <v>0</v>
      </c>
      <c r="J28" s="42">
        <f t="shared" si="1"/>
        <v>100</v>
      </c>
      <c r="K28" s="108"/>
      <c r="L28" s="109"/>
    </row>
    <row r="29" spans="1:12" x14ac:dyDescent="0.25">
      <c r="A29" s="25" t="s">
        <v>59</v>
      </c>
      <c r="B29" s="29" t="s">
        <v>197</v>
      </c>
      <c r="C29" s="101"/>
      <c r="D29" s="46"/>
      <c r="E29" s="46">
        <v>5871</v>
      </c>
      <c r="F29" s="48" t="s">
        <v>9</v>
      </c>
      <c r="G29" s="48">
        <v>5871</v>
      </c>
      <c r="H29" s="61">
        <v>5871</v>
      </c>
      <c r="I29" s="43">
        <f t="shared" si="0"/>
        <v>0</v>
      </c>
      <c r="J29" s="42">
        <f t="shared" si="1"/>
        <v>100</v>
      </c>
      <c r="K29" s="108"/>
      <c r="L29" s="109"/>
    </row>
    <row r="30" spans="1:12" ht="21.75" x14ac:dyDescent="0.25">
      <c r="A30" s="27" t="s">
        <v>60</v>
      </c>
      <c r="B30" s="28" t="s">
        <v>168</v>
      </c>
      <c r="C30" s="102"/>
      <c r="D30" s="44">
        <v>96500</v>
      </c>
      <c r="E30" s="44">
        <f>E31</f>
        <v>96500</v>
      </c>
      <c r="F30" s="45">
        <v>0</v>
      </c>
      <c r="G30" s="44">
        <f>G31</f>
        <v>96500</v>
      </c>
      <c r="H30" s="57">
        <f>H31</f>
        <v>84496.42</v>
      </c>
      <c r="I30" s="43">
        <f t="shared" si="0"/>
        <v>-12003.580000000002</v>
      </c>
      <c r="J30" s="42">
        <f t="shared" si="1"/>
        <v>87.561056994818657</v>
      </c>
      <c r="K30" s="108"/>
      <c r="L30" s="109"/>
    </row>
    <row r="31" spans="1:12" ht="12" customHeight="1" x14ac:dyDescent="0.25">
      <c r="A31" s="25" t="s">
        <v>13</v>
      </c>
      <c r="B31" s="29" t="s">
        <v>84</v>
      </c>
      <c r="C31" s="101"/>
      <c r="D31" s="47"/>
      <c r="E31" s="47">
        <v>96500</v>
      </c>
      <c r="F31" s="48" t="s">
        <v>9</v>
      </c>
      <c r="G31" s="48">
        <v>96500</v>
      </c>
      <c r="H31" s="58">
        <v>84496.42</v>
      </c>
      <c r="I31" s="43">
        <f t="shared" si="0"/>
        <v>-12003.580000000002</v>
      </c>
      <c r="J31" s="42">
        <f t="shared" si="1"/>
        <v>87.561056994818657</v>
      </c>
      <c r="K31" s="108"/>
      <c r="L31" s="109"/>
    </row>
    <row r="32" spans="1:12" ht="21.75" x14ac:dyDescent="0.25">
      <c r="A32" s="27" t="s">
        <v>61</v>
      </c>
      <c r="B32" s="28" t="s">
        <v>169</v>
      </c>
      <c r="C32" s="102"/>
      <c r="D32" s="44">
        <v>180617</v>
      </c>
      <c r="E32" s="44">
        <f>E33+E34+E35+E36</f>
        <v>180617</v>
      </c>
      <c r="F32" s="45">
        <v>0</v>
      </c>
      <c r="G32" s="44">
        <f>G33+G34+G35+G36</f>
        <v>180617</v>
      </c>
      <c r="H32" s="44">
        <f>H33+H34+H35+H36</f>
        <v>180389.71000000002</v>
      </c>
      <c r="I32" s="43">
        <f t="shared" si="0"/>
        <v>-227.28999999997905</v>
      </c>
      <c r="J32" s="42">
        <f t="shared" si="1"/>
        <v>99.874159132307611</v>
      </c>
      <c r="K32" s="108"/>
      <c r="L32" s="109"/>
    </row>
    <row r="33" spans="1:12" ht="11.25" customHeight="1" x14ac:dyDescent="0.25">
      <c r="A33" s="25" t="s">
        <v>62</v>
      </c>
      <c r="B33" s="29" t="s">
        <v>198</v>
      </c>
      <c r="C33" s="101"/>
      <c r="D33" s="47"/>
      <c r="E33" s="47">
        <v>22548</v>
      </c>
      <c r="F33" s="48" t="s">
        <v>9</v>
      </c>
      <c r="G33" s="48">
        <v>22548</v>
      </c>
      <c r="H33" s="58">
        <v>22548</v>
      </c>
      <c r="I33" s="43">
        <f t="shared" si="0"/>
        <v>0</v>
      </c>
      <c r="J33" s="42">
        <f t="shared" si="1"/>
        <v>100</v>
      </c>
      <c r="K33" s="108"/>
      <c r="L33" s="109"/>
    </row>
    <row r="34" spans="1:12" x14ac:dyDescent="0.25">
      <c r="A34" s="25" t="s">
        <v>59</v>
      </c>
      <c r="B34" s="29" t="s">
        <v>199</v>
      </c>
      <c r="C34" s="101"/>
      <c r="D34" s="44"/>
      <c r="E34" s="44">
        <v>112440</v>
      </c>
      <c r="F34" s="48" t="s">
        <v>9</v>
      </c>
      <c r="G34" s="48">
        <v>112440</v>
      </c>
      <c r="H34" s="57">
        <v>112212.71</v>
      </c>
      <c r="I34" s="43">
        <f t="shared" si="0"/>
        <v>-227.2899999999936</v>
      </c>
      <c r="J34" s="42">
        <f t="shared" si="1"/>
        <v>99.797856634649591</v>
      </c>
      <c r="K34" s="108"/>
      <c r="L34" s="109"/>
    </row>
    <row r="35" spans="1:12" x14ac:dyDescent="0.25">
      <c r="A35" s="25" t="s">
        <v>25</v>
      </c>
      <c r="B35" s="29" t="s">
        <v>200</v>
      </c>
      <c r="C35" s="101"/>
      <c r="D35" s="47"/>
      <c r="E35" s="47">
        <v>23100</v>
      </c>
      <c r="F35" s="48" t="s">
        <v>9</v>
      </c>
      <c r="G35" s="48">
        <v>23100</v>
      </c>
      <c r="H35" s="58">
        <v>23100</v>
      </c>
      <c r="I35" s="43">
        <f t="shared" si="0"/>
        <v>0</v>
      </c>
      <c r="J35" s="42">
        <f t="shared" si="1"/>
        <v>100</v>
      </c>
      <c r="K35" s="108"/>
      <c r="L35" s="109"/>
    </row>
    <row r="36" spans="1:12" ht="19.5" x14ac:dyDescent="0.25">
      <c r="A36" s="25" t="s">
        <v>15</v>
      </c>
      <c r="B36" s="29" t="s">
        <v>201</v>
      </c>
      <c r="C36" s="101"/>
      <c r="D36" s="47"/>
      <c r="E36" s="47">
        <v>22529</v>
      </c>
      <c r="F36" s="48" t="s">
        <v>9</v>
      </c>
      <c r="G36" s="48">
        <v>22529</v>
      </c>
      <c r="H36" s="58">
        <v>22529</v>
      </c>
      <c r="I36" s="43">
        <f t="shared" si="0"/>
        <v>0</v>
      </c>
      <c r="J36" s="42">
        <f t="shared" si="1"/>
        <v>100</v>
      </c>
      <c r="K36" s="108"/>
      <c r="L36" s="109"/>
    </row>
    <row r="37" spans="1:12" ht="21.75" x14ac:dyDescent="0.25">
      <c r="A37" s="27" t="s">
        <v>63</v>
      </c>
      <c r="B37" s="28" t="s">
        <v>170</v>
      </c>
      <c r="C37" s="102"/>
      <c r="D37" s="44">
        <v>2812</v>
      </c>
      <c r="E37" s="44">
        <f>E38</f>
        <v>2812</v>
      </c>
      <c r="F37" s="45">
        <f t="shared" ref="F37:F47" si="8">E37-D37</f>
        <v>0</v>
      </c>
      <c r="G37" s="44">
        <f>G38</f>
        <v>2812</v>
      </c>
      <c r="H37" s="57">
        <f>H38</f>
        <v>2802</v>
      </c>
      <c r="I37" s="43">
        <f t="shared" si="0"/>
        <v>-10</v>
      </c>
      <c r="J37" s="42">
        <f t="shared" si="1"/>
        <v>99.644381223328594</v>
      </c>
      <c r="K37" s="108"/>
      <c r="L37" s="109"/>
    </row>
    <row r="38" spans="1:12" ht="14.25" customHeight="1" x14ac:dyDescent="0.25">
      <c r="A38" s="25" t="s">
        <v>64</v>
      </c>
      <c r="B38" s="29" t="s">
        <v>253</v>
      </c>
      <c r="C38" s="101"/>
      <c r="D38" s="47"/>
      <c r="E38" s="47">
        <v>2812</v>
      </c>
      <c r="F38" s="48" t="s">
        <v>9</v>
      </c>
      <c r="G38" s="47">
        <v>2812</v>
      </c>
      <c r="H38" s="58">
        <v>2802</v>
      </c>
      <c r="I38" s="43">
        <f t="shared" si="0"/>
        <v>-10</v>
      </c>
      <c r="J38" s="42">
        <f t="shared" si="1"/>
        <v>99.644381223328594</v>
      </c>
      <c r="K38" s="108"/>
      <c r="L38" s="109"/>
    </row>
    <row r="39" spans="1:12" ht="15.75" customHeight="1" x14ac:dyDescent="0.25">
      <c r="A39" s="27" t="s">
        <v>65</v>
      </c>
      <c r="B39" s="28" t="s">
        <v>171</v>
      </c>
      <c r="C39" s="102"/>
      <c r="D39" s="50">
        <v>1600</v>
      </c>
      <c r="E39" s="50">
        <f>E40</f>
        <v>1600</v>
      </c>
      <c r="F39" s="45">
        <f t="shared" si="8"/>
        <v>0</v>
      </c>
      <c r="G39" s="50">
        <f>G40</f>
        <v>1600</v>
      </c>
      <c r="H39" s="60">
        <f>H40</f>
        <v>1451.14</v>
      </c>
      <c r="I39" s="43">
        <f t="shared" si="0"/>
        <v>-148.8599999999999</v>
      </c>
      <c r="J39" s="42">
        <f t="shared" si="1"/>
        <v>90.696250000000006</v>
      </c>
      <c r="K39" s="108"/>
      <c r="L39" s="109"/>
    </row>
    <row r="40" spans="1:12" x14ac:dyDescent="0.25">
      <c r="A40" s="25" t="s">
        <v>64</v>
      </c>
      <c r="B40" s="29" t="s">
        <v>254</v>
      </c>
      <c r="C40" s="101"/>
      <c r="D40" s="46"/>
      <c r="E40" s="46">
        <v>1600</v>
      </c>
      <c r="F40" s="48" t="s">
        <v>9</v>
      </c>
      <c r="G40" s="48">
        <v>1600</v>
      </c>
      <c r="H40" s="61">
        <v>1451.14</v>
      </c>
      <c r="I40" s="43">
        <f t="shared" si="0"/>
        <v>-148.8599999999999</v>
      </c>
      <c r="J40" s="42">
        <f t="shared" si="1"/>
        <v>90.696250000000006</v>
      </c>
      <c r="K40" s="108"/>
      <c r="L40" s="109"/>
    </row>
    <row r="41" spans="1:12" s="51" customFormat="1" ht="96" customHeight="1" x14ac:dyDescent="0.25">
      <c r="A41" s="30" t="s">
        <v>85</v>
      </c>
      <c r="B41" s="26" t="s">
        <v>172</v>
      </c>
      <c r="C41" s="99"/>
      <c r="D41" s="41">
        <f>D42</f>
        <v>6400</v>
      </c>
      <c r="E41" s="41">
        <f>E42+E44+E47</f>
        <v>19200</v>
      </c>
      <c r="F41" s="42">
        <f t="shared" si="8"/>
        <v>12800</v>
      </c>
      <c r="G41" s="41">
        <f>G42+G44+G47</f>
        <v>19200</v>
      </c>
      <c r="H41" s="41">
        <f>H42+H44+H47</f>
        <v>19200</v>
      </c>
      <c r="I41" s="43">
        <f t="shared" si="0"/>
        <v>0</v>
      </c>
      <c r="J41" s="42">
        <f t="shared" si="1"/>
        <v>100</v>
      </c>
      <c r="K41" s="108"/>
      <c r="L41" s="109"/>
    </row>
    <row r="42" spans="1:12" x14ac:dyDescent="0.25">
      <c r="A42" s="27" t="s">
        <v>50</v>
      </c>
      <c r="B42" s="28" t="s">
        <v>173</v>
      </c>
      <c r="C42" s="102"/>
      <c r="D42" s="47">
        <v>6400</v>
      </c>
      <c r="E42" s="47">
        <f>E43</f>
        <v>6400</v>
      </c>
      <c r="F42" s="45">
        <f t="shared" si="8"/>
        <v>0</v>
      </c>
      <c r="G42" s="47">
        <f>G43</f>
        <v>6400</v>
      </c>
      <c r="H42" s="57">
        <f>H43</f>
        <v>6400</v>
      </c>
      <c r="I42" s="43">
        <f t="shared" si="0"/>
        <v>0</v>
      </c>
      <c r="J42" s="42">
        <f t="shared" si="1"/>
        <v>100</v>
      </c>
      <c r="K42" s="108"/>
      <c r="L42" s="109"/>
    </row>
    <row r="43" spans="1:12" ht="21.75" customHeight="1" x14ac:dyDescent="0.25">
      <c r="A43" s="25" t="s">
        <v>66</v>
      </c>
      <c r="B43" s="29" t="s">
        <v>174</v>
      </c>
      <c r="C43" s="101"/>
      <c r="D43" s="47"/>
      <c r="E43" s="47">
        <v>6400</v>
      </c>
      <c r="F43" s="48" t="s">
        <v>9</v>
      </c>
      <c r="G43" s="48">
        <v>6400</v>
      </c>
      <c r="H43" s="58">
        <v>6400</v>
      </c>
      <c r="I43" s="43">
        <f t="shared" si="0"/>
        <v>0</v>
      </c>
      <c r="J43" s="42">
        <f t="shared" si="1"/>
        <v>100</v>
      </c>
      <c r="K43" s="108"/>
      <c r="L43" s="109"/>
    </row>
    <row r="44" spans="1:12" ht="95.25" customHeight="1" x14ac:dyDescent="0.25">
      <c r="A44" s="27" t="s">
        <v>86</v>
      </c>
      <c r="B44" s="26" t="s">
        <v>175</v>
      </c>
      <c r="C44" s="99"/>
      <c r="D44" s="41">
        <f>D45</f>
        <v>6500</v>
      </c>
      <c r="E44" s="41">
        <f>E45</f>
        <v>6500</v>
      </c>
      <c r="F44" s="42">
        <f t="shared" si="8"/>
        <v>0</v>
      </c>
      <c r="G44" s="41">
        <f t="shared" ref="G44:H45" si="9">G45</f>
        <v>6500</v>
      </c>
      <c r="H44" s="43">
        <f t="shared" si="9"/>
        <v>6500</v>
      </c>
      <c r="I44" s="43">
        <f t="shared" si="0"/>
        <v>0</v>
      </c>
      <c r="J44" s="42">
        <f t="shared" si="1"/>
        <v>100</v>
      </c>
      <c r="K44" s="108"/>
      <c r="L44" s="109"/>
    </row>
    <row r="45" spans="1:12" x14ac:dyDescent="0.25">
      <c r="A45" s="27" t="s">
        <v>50</v>
      </c>
      <c r="B45" s="29" t="s">
        <v>175</v>
      </c>
      <c r="C45" s="102"/>
      <c r="D45" s="47">
        <v>6500</v>
      </c>
      <c r="E45" s="47">
        <f>E46</f>
        <v>6500</v>
      </c>
      <c r="F45" s="45">
        <f t="shared" si="8"/>
        <v>0</v>
      </c>
      <c r="G45" s="47">
        <f t="shared" si="9"/>
        <v>6500</v>
      </c>
      <c r="H45" s="57">
        <f t="shared" si="9"/>
        <v>6500</v>
      </c>
      <c r="I45" s="43">
        <f t="shared" si="0"/>
        <v>0</v>
      </c>
      <c r="J45" s="42">
        <f t="shared" si="1"/>
        <v>100</v>
      </c>
      <c r="K45" s="108"/>
      <c r="L45" s="109"/>
    </row>
    <row r="46" spans="1:12" ht="22.5" customHeight="1" x14ac:dyDescent="0.25">
      <c r="A46" s="25" t="s">
        <v>66</v>
      </c>
      <c r="B46" s="29" t="s">
        <v>176</v>
      </c>
      <c r="C46" s="101"/>
      <c r="D46" s="47"/>
      <c r="E46" s="47">
        <v>6500</v>
      </c>
      <c r="F46" s="48" t="s">
        <v>9</v>
      </c>
      <c r="G46" s="48">
        <v>6500</v>
      </c>
      <c r="H46" s="58">
        <v>6500</v>
      </c>
      <c r="I46" s="43">
        <f t="shared" si="0"/>
        <v>0</v>
      </c>
      <c r="J46" s="42">
        <f t="shared" si="1"/>
        <v>100</v>
      </c>
      <c r="K46" s="108"/>
      <c r="L46" s="109"/>
    </row>
    <row r="47" spans="1:12" s="51" customFormat="1" ht="140.25" customHeight="1" x14ac:dyDescent="0.25">
      <c r="A47" s="27" t="s">
        <v>87</v>
      </c>
      <c r="B47" s="26" t="s">
        <v>177</v>
      </c>
      <c r="C47" s="99"/>
      <c r="D47" s="41">
        <f>D48</f>
        <v>6300</v>
      </c>
      <c r="E47" s="41">
        <f>E48</f>
        <v>6300</v>
      </c>
      <c r="F47" s="42">
        <f t="shared" si="8"/>
        <v>0</v>
      </c>
      <c r="G47" s="41">
        <f t="shared" ref="G47:H48" si="10">G48</f>
        <v>6300</v>
      </c>
      <c r="H47" s="43">
        <f t="shared" si="10"/>
        <v>6300</v>
      </c>
      <c r="I47" s="43">
        <f t="shared" si="0"/>
        <v>0</v>
      </c>
      <c r="J47" s="42">
        <f t="shared" si="1"/>
        <v>100</v>
      </c>
      <c r="K47" s="108"/>
      <c r="L47" s="109"/>
    </row>
    <row r="48" spans="1:12" x14ac:dyDescent="0.25">
      <c r="A48" s="27" t="s">
        <v>50</v>
      </c>
      <c r="B48" s="29" t="s">
        <v>178</v>
      </c>
      <c r="C48" s="102"/>
      <c r="D48" s="47">
        <v>6300</v>
      </c>
      <c r="E48" s="47">
        <f>E49</f>
        <v>6300</v>
      </c>
      <c r="F48" s="45">
        <f t="shared" ref="F48" si="11">E48-D48</f>
        <v>0</v>
      </c>
      <c r="G48" s="47">
        <f t="shared" si="10"/>
        <v>6300</v>
      </c>
      <c r="H48" s="57">
        <f t="shared" si="10"/>
        <v>6300</v>
      </c>
      <c r="I48" s="43">
        <f t="shared" si="0"/>
        <v>0</v>
      </c>
      <c r="J48" s="42">
        <f t="shared" si="1"/>
        <v>100</v>
      </c>
      <c r="K48" s="108"/>
      <c r="L48" s="109"/>
    </row>
    <row r="49" spans="1:12" ht="19.5" x14ac:dyDescent="0.25">
      <c r="A49" s="25" t="s">
        <v>66</v>
      </c>
      <c r="B49" s="29" t="s">
        <v>177</v>
      </c>
      <c r="C49" s="102"/>
      <c r="D49" s="47"/>
      <c r="E49" s="47">
        <v>6300</v>
      </c>
      <c r="F49" s="48" t="s">
        <v>9</v>
      </c>
      <c r="G49" s="48">
        <v>6300</v>
      </c>
      <c r="H49" s="58">
        <v>6300</v>
      </c>
      <c r="I49" s="43">
        <f t="shared" si="0"/>
        <v>0</v>
      </c>
      <c r="J49" s="42">
        <f t="shared" si="1"/>
        <v>100</v>
      </c>
      <c r="K49" s="108"/>
      <c r="L49" s="109"/>
    </row>
    <row r="50" spans="1:12" x14ac:dyDescent="0.25">
      <c r="A50" s="30" t="s">
        <v>19</v>
      </c>
      <c r="B50" s="26" t="s">
        <v>88</v>
      </c>
      <c r="C50" s="99">
        <v>128500</v>
      </c>
      <c r="D50" s="49">
        <f>D51</f>
        <v>0</v>
      </c>
      <c r="E50" s="49">
        <f>E51</f>
        <v>0</v>
      </c>
      <c r="F50" s="42">
        <f>E50-D50</f>
        <v>0</v>
      </c>
      <c r="G50" s="42"/>
      <c r="H50" s="59">
        <f>H51</f>
        <v>0</v>
      </c>
      <c r="I50" s="43">
        <f t="shared" si="0"/>
        <v>0</v>
      </c>
      <c r="J50" s="42"/>
      <c r="K50" s="42">
        <f t="shared" si="2"/>
        <v>-128500</v>
      </c>
      <c r="L50" s="110">
        <f t="shared" si="3"/>
        <v>0</v>
      </c>
    </row>
    <row r="51" spans="1:12" ht="21.75" x14ac:dyDescent="0.25">
      <c r="A51" s="27" t="s">
        <v>67</v>
      </c>
      <c r="B51" s="28" t="s">
        <v>89</v>
      </c>
      <c r="C51" s="102"/>
      <c r="D51" s="46">
        <f>D52</f>
        <v>0</v>
      </c>
      <c r="E51" s="46">
        <f>E52</f>
        <v>0</v>
      </c>
      <c r="F51" s="45">
        <f>E51-D51</f>
        <v>0</v>
      </c>
      <c r="G51" s="45"/>
      <c r="H51" s="60">
        <f>H52</f>
        <v>0</v>
      </c>
      <c r="I51" s="43">
        <f t="shared" si="0"/>
        <v>0</v>
      </c>
      <c r="J51" s="42"/>
      <c r="K51" s="45"/>
      <c r="L51" s="111"/>
    </row>
    <row r="52" spans="1:12" ht="10.5" customHeight="1" x14ac:dyDescent="0.25">
      <c r="A52" s="27" t="s">
        <v>139</v>
      </c>
      <c r="B52" s="28" t="s">
        <v>90</v>
      </c>
      <c r="C52" s="102"/>
      <c r="D52" s="44"/>
      <c r="E52" s="44">
        <f>E53</f>
        <v>0</v>
      </c>
      <c r="F52" s="45">
        <f>E52-D52</f>
        <v>0</v>
      </c>
      <c r="G52" s="45"/>
      <c r="H52" s="57">
        <f>H53</f>
        <v>0</v>
      </c>
      <c r="I52" s="43">
        <f t="shared" si="0"/>
        <v>0</v>
      </c>
      <c r="J52" s="42"/>
      <c r="K52" s="45"/>
      <c r="L52" s="111"/>
    </row>
    <row r="53" spans="1:12" ht="13.5" customHeight="1" x14ac:dyDescent="0.25">
      <c r="A53" s="25" t="s">
        <v>64</v>
      </c>
      <c r="B53" s="29" t="s">
        <v>91</v>
      </c>
      <c r="C53" s="101"/>
      <c r="D53" s="47"/>
      <c r="E53" s="47"/>
      <c r="F53" s="48" t="s">
        <v>9</v>
      </c>
      <c r="G53" s="48"/>
      <c r="H53" s="58"/>
      <c r="I53" s="43">
        <f t="shared" si="0"/>
        <v>0</v>
      </c>
      <c r="J53" s="42"/>
      <c r="K53" s="45"/>
      <c r="L53" s="111"/>
    </row>
    <row r="54" spans="1:12" x14ac:dyDescent="0.25">
      <c r="A54" s="30" t="s">
        <v>68</v>
      </c>
      <c r="B54" s="26" t="s">
        <v>92</v>
      </c>
      <c r="C54" s="99">
        <v>20200</v>
      </c>
      <c r="D54" s="49">
        <f>D55</f>
        <v>8000</v>
      </c>
      <c r="E54" s="49">
        <f>E55</f>
        <v>8000</v>
      </c>
      <c r="F54" s="42">
        <f>E54-D54</f>
        <v>0</v>
      </c>
      <c r="G54" s="49">
        <f>G55</f>
        <v>8000</v>
      </c>
      <c r="H54" s="59">
        <f>H55</f>
        <v>8000</v>
      </c>
      <c r="I54" s="43">
        <f t="shared" si="0"/>
        <v>0</v>
      </c>
      <c r="J54" s="42">
        <f t="shared" si="1"/>
        <v>100</v>
      </c>
      <c r="K54" s="42">
        <f t="shared" si="2"/>
        <v>-12200</v>
      </c>
      <c r="L54" s="110">
        <f t="shared" si="3"/>
        <v>39.603960396039604</v>
      </c>
    </row>
    <row r="55" spans="1:12" ht="32.25" x14ac:dyDescent="0.25">
      <c r="A55" s="27" t="s">
        <v>179</v>
      </c>
      <c r="B55" s="28" t="s">
        <v>183</v>
      </c>
      <c r="C55" s="99"/>
      <c r="D55" s="49">
        <f>D57</f>
        <v>8000</v>
      </c>
      <c r="E55" s="49">
        <f>E57</f>
        <v>8000</v>
      </c>
      <c r="F55" s="42">
        <f>E55-D55</f>
        <v>0</v>
      </c>
      <c r="G55" s="49">
        <f>G57</f>
        <v>8000</v>
      </c>
      <c r="H55" s="59">
        <f>H57</f>
        <v>8000</v>
      </c>
      <c r="I55" s="43">
        <f t="shared" si="0"/>
        <v>0</v>
      </c>
      <c r="J55" s="42">
        <f t="shared" si="1"/>
        <v>100</v>
      </c>
      <c r="K55" s="45"/>
      <c r="L55" s="111"/>
    </row>
    <row r="56" spans="1:12" ht="32.25" x14ac:dyDescent="0.25">
      <c r="A56" s="27" t="s">
        <v>180</v>
      </c>
      <c r="B56" s="28" t="s">
        <v>182</v>
      </c>
      <c r="C56" s="99"/>
      <c r="D56" s="49"/>
      <c r="E56" s="49"/>
      <c r="F56" s="42" t="s">
        <v>9</v>
      </c>
      <c r="G56" s="42"/>
      <c r="H56" s="59"/>
      <c r="I56" s="43">
        <f t="shared" si="0"/>
        <v>0</v>
      </c>
      <c r="J56" s="42"/>
      <c r="K56" s="45"/>
      <c r="L56" s="111"/>
    </row>
    <row r="57" spans="1:12" ht="13.5" customHeight="1" x14ac:dyDescent="0.25">
      <c r="A57" s="27" t="s">
        <v>184</v>
      </c>
      <c r="B57" s="28" t="s">
        <v>181</v>
      </c>
      <c r="C57" s="102"/>
      <c r="D57" s="50">
        <f t="shared" ref="D57:G57" si="12">D58</f>
        <v>8000</v>
      </c>
      <c r="E57" s="50">
        <f t="shared" si="12"/>
        <v>8000</v>
      </c>
      <c r="F57" s="45">
        <f>E57-D57</f>
        <v>0</v>
      </c>
      <c r="G57" s="50">
        <f t="shared" si="12"/>
        <v>8000</v>
      </c>
      <c r="H57" s="60">
        <f t="shared" ref="H57" si="13">H58</f>
        <v>8000</v>
      </c>
      <c r="I57" s="43">
        <f t="shared" si="0"/>
        <v>0</v>
      </c>
      <c r="J57" s="42">
        <f t="shared" si="1"/>
        <v>100</v>
      </c>
      <c r="K57" s="45"/>
      <c r="L57" s="111"/>
    </row>
    <row r="58" spans="1:12" ht="13.5" customHeight="1" x14ac:dyDescent="0.25">
      <c r="A58" s="27" t="s">
        <v>65</v>
      </c>
      <c r="B58" s="28" t="s">
        <v>185</v>
      </c>
      <c r="C58" s="102"/>
      <c r="D58" s="50">
        <v>8000</v>
      </c>
      <c r="E58" s="50">
        <f>E59</f>
        <v>8000</v>
      </c>
      <c r="F58" s="45">
        <f>E58-D58</f>
        <v>0</v>
      </c>
      <c r="G58" s="50">
        <f>G59</f>
        <v>8000</v>
      </c>
      <c r="H58" s="60">
        <f>H59</f>
        <v>8000</v>
      </c>
      <c r="I58" s="43">
        <f t="shared" si="0"/>
        <v>0</v>
      </c>
      <c r="J58" s="42">
        <f t="shared" si="1"/>
        <v>100</v>
      </c>
      <c r="K58" s="45"/>
      <c r="L58" s="111"/>
    </row>
    <row r="59" spans="1:12" x14ac:dyDescent="0.25">
      <c r="A59" s="25" t="s">
        <v>64</v>
      </c>
      <c r="B59" s="28" t="s">
        <v>185</v>
      </c>
      <c r="C59" s="101"/>
      <c r="D59" s="47"/>
      <c r="E59" s="47">
        <v>8000</v>
      </c>
      <c r="F59" s="48" t="s">
        <v>9</v>
      </c>
      <c r="G59" s="48">
        <v>8000</v>
      </c>
      <c r="H59" s="58">
        <v>8000</v>
      </c>
      <c r="I59" s="43">
        <f t="shared" si="0"/>
        <v>0</v>
      </c>
      <c r="J59" s="42">
        <f t="shared" si="1"/>
        <v>100</v>
      </c>
      <c r="K59" s="45"/>
      <c r="L59" s="111"/>
    </row>
    <row r="60" spans="1:12" x14ac:dyDescent="0.25">
      <c r="A60" s="30" t="s">
        <v>69</v>
      </c>
      <c r="B60" s="26" t="s">
        <v>93</v>
      </c>
      <c r="C60" s="99">
        <v>13000</v>
      </c>
      <c r="D60" s="49">
        <f>D62</f>
        <v>12400</v>
      </c>
      <c r="E60" s="49">
        <f>E62</f>
        <v>12400</v>
      </c>
      <c r="F60" s="42">
        <f t="shared" ref="F60:F71" si="14">E60-D60</f>
        <v>0</v>
      </c>
      <c r="G60" s="49">
        <f>G62</f>
        <v>12400</v>
      </c>
      <c r="H60" s="49">
        <f>H62</f>
        <v>12400</v>
      </c>
      <c r="I60" s="43">
        <f t="shared" si="0"/>
        <v>0</v>
      </c>
      <c r="J60" s="42">
        <f t="shared" si="1"/>
        <v>100</v>
      </c>
      <c r="K60" s="42">
        <f t="shared" si="2"/>
        <v>-600</v>
      </c>
      <c r="L60" s="110">
        <f t="shared" si="3"/>
        <v>95.384615384615387</v>
      </c>
    </row>
    <row r="61" spans="1:12" s="54" customFormat="1" ht="10.5" customHeight="1" x14ac:dyDescent="0.25">
      <c r="A61" s="87" t="s">
        <v>137</v>
      </c>
      <c r="B61" s="85"/>
      <c r="C61" s="103"/>
      <c r="D61" s="86">
        <f>D60/D10*100</f>
        <v>0.41776315457000884</v>
      </c>
      <c r="E61" s="86">
        <f>E60/E10*100</f>
        <v>0.41776315457000884</v>
      </c>
      <c r="F61" s="86" t="s">
        <v>9</v>
      </c>
      <c r="G61" s="86">
        <f>G60/G10*100</f>
        <v>0.41776315457000884</v>
      </c>
      <c r="H61" s="86">
        <f>H60/H10*100</f>
        <v>0.45609023115524638</v>
      </c>
      <c r="I61" s="43"/>
      <c r="J61" s="42"/>
      <c r="K61" s="45"/>
      <c r="L61" s="111"/>
    </row>
    <row r="62" spans="1:12" ht="16.5" customHeight="1" x14ac:dyDescent="0.25">
      <c r="A62" s="27" t="s">
        <v>94</v>
      </c>
      <c r="B62" s="28" t="s">
        <v>95</v>
      </c>
      <c r="C62" s="102"/>
      <c r="D62" s="50">
        <f>D63</f>
        <v>12400</v>
      </c>
      <c r="E62" s="50">
        <f>E63</f>
        <v>12400</v>
      </c>
      <c r="F62" s="45">
        <f t="shared" ref="F62:F63" si="15">E62-D62</f>
        <v>0</v>
      </c>
      <c r="G62" s="50">
        <f>G63</f>
        <v>12400</v>
      </c>
      <c r="H62" s="60">
        <f>H63</f>
        <v>12400</v>
      </c>
      <c r="I62" s="43">
        <f t="shared" si="0"/>
        <v>0</v>
      </c>
      <c r="J62" s="42">
        <f t="shared" si="1"/>
        <v>100</v>
      </c>
      <c r="K62" s="45"/>
      <c r="L62" s="111"/>
    </row>
    <row r="63" spans="1:12" ht="32.25" x14ac:dyDescent="0.25">
      <c r="A63" s="27" t="s">
        <v>96</v>
      </c>
      <c r="B63" s="28" t="s">
        <v>186</v>
      </c>
      <c r="C63" s="102"/>
      <c r="D63" s="50">
        <f>D64+D67+D71</f>
        <v>12400</v>
      </c>
      <c r="E63" s="50">
        <f>E64+E67+E71</f>
        <v>12400</v>
      </c>
      <c r="F63" s="45">
        <f t="shared" si="15"/>
        <v>0</v>
      </c>
      <c r="G63" s="50">
        <f>G64+G67+G71</f>
        <v>12400</v>
      </c>
      <c r="H63" s="50">
        <f>H64+H67+H71</f>
        <v>12400</v>
      </c>
      <c r="I63" s="43">
        <f t="shared" si="0"/>
        <v>0</v>
      </c>
      <c r="J63" s="42">
        <f t="shared" si="1"/>
        <v>100</v>
      </c>
      <c r="K63" s="45"/>
      <c r="L63" s="111"/>
    </row>
    <row r="64" spans="1:12" x14ac:dyDescent="0.25">
      <c r="A64" s="27" t="s">
        <v>57</v>
      </c>
      <c r="B64" s="29" t="s">
        <v>187</v>
      </c>
      <c r="C64" s="102"/>
      <c r="D64" s="50">
        <v>6704</v>
      </c>
      <c r="E64" s="50">
        <f>E65+E66</f>
        <v>6704</v>
      </c>
      <c r="F64" s="45">
        <v>0</v>
      </c>
      <c r="G64" s="50">
        <f>G65+G66</f>
        <v>6704</v>
      </c>
      <c r="H64" s="60">
        <v>6704</v>
      </c>
      <c r="I64" s="43">
        <f t="shared" si="0"/>
        <v>0</v>
      </c>
      <c r="J64" s="42">
        <f t="shared" si="1"/>
        <v>100</v>
      </c>
      <c r="K64" s="45"/>
      <c r="L64" s="111"/>
    </row>
    <row r="65" spans="1:12" x14ac:dyDescent="0.25">
      <c r="A65" s="27" t="s">
        <v>10</v>
      </c>
      <c r="B65" s="29" t="s">
        <v>202</v>
      </c>
      <c r="C65" s="102"/>
      <c r="D65" s="50"/>
      <c r="E65" s="50">
        <v>5149</v>
      </c>
      <c r="F65" s="45" t="s">
        <v>9</v>
      </c>
      <c r="G65" s="45">
        <v>5149</v>
      </c>
      <c r="H65" s="60">
        <v>5149</v>
      </c>
      <c r="I65" s="43">
        <f t="shared" si="0"/>
        <v>0</v>
      </c>
      <c r="J65" s="42">
        <f t="shared" si="1"/>
        <v>100</v>
      </c>
      <c r="K65" s="45"/>
      <c r="L65" s="111"/>
    </row>
    <row r="66" spans="1:12" x14ac:dyDescent="0.25">
      <c r="A66" s="27" t="s">
        <v>11</v>
      </c>
      <c r="B66" s="29" t="s">
        <v>203</v>
      </c>
      <c r="C66" s="102"/>
      <c r="D66" s="50"/>
      <c r="E66" s="50">
        <v>1555</v>
      </c>
      <c r="F66" s="45" t="s">
        <v>9</v>
      </c>
      <c r="G66" s="45">
        <v>1555</v>
      </c>
      <c r="H66" s="60">
        <v>1555</v>
      </c>
      <c r="I66" s="43">
        <f t="shared" si="0"/>
        <v>0</v>
      </c>
      <c r="J66" s="42">
        <f t="shared" si="1"/>
        <v>100</v>
      </c>
      <c r="K66" s="45"/>
      <c r="L66" s="111"/>
    </row>
    <row r="67" spans="1:12" ht="21.75" x14ac:dyDescent="0.25">
      <c r="A67" s="27" t="s">
        <v>58</v>
      </c>
      <c r="B67" s="28" t="s">
        <v>188</v>
      </c>
      <c r="C67" s="102"/>
      <c r="D67" s="50">
        <v>4796</v>
      </c>
      <c r="E67" s="50">
        <f>SUM(E68:E70)</f>
        <v>4796</v>
      </c>
      <c r="F67" s="45">
        <f t="shared" si="14"/>
        <v>0</v>
      </c>
      <c r="G67" s="50">
        <f>SUM(G68:G70)</f>
        <v>4796</v>
      </c>
      <c r="H67" s="50">
        <f>SUM(H68:H70)</f>
        <v>4796</v>
      </c>
      <c r="I67" s="43">
        <f t="shared" si="0"/>
        <v>0</v>
      </c>
      <c r="J67" s="42">
        <f t="shared" si="1"/>
        <v>100</v>
      </c>
      <c r="K67" s="45"/>
      <c r="L67" s="111"/>
    </row>
    <row r="68" spans="1:12" s="53" customFormat="1" x14ac:dyDescent="0.25">
      <c r="A68" s="25" t="s">
        <v>12</v>
      </c>
      <c r="B68" s="29" t="s">
        <v>204</v>
      </c>
      <c r="C68" s="101"/>
      <c r="D68" s="46"/>
      <c r="E68" s="46">
        <v>1080</v>
      </c>
      <c r="F68" s="48" t="s">
        <v>9</v>
      </c>
      <c r="G68" s="48">
        <v>1080</v>
      </c>
      <c r="H68" s="61">
        <v>1080</v>
      </c>
      <c r="I68" s="43">
        <f t="shared" si="0"/>
        <v>0</v>
      </c>
      <c r="J68" s="42">
        <f t="shared" si="1"/>
        <v>100</v>
      </c>
      <c r="K68" s="45"/>
      <c r="L68" s="111"/>
    </row>
    <row r="69" spans="1:12" s="53" customFormat="1" x14ac:dyDescent="0.25">
      <c r="A69" s="25" t="s">
        <v>111</v>
      </c>
      <c r="B69" s="29" t="s">
        <v>205</v>
      </c>
      <c r="C69" s="101"/>
      <c r="D69" s="46"/>
      <c r="E69" s="46">
        <v>3500</v>
      </c>
      <c r="F69" s="48" t="s">
        <v>9</v>
      </c>
      <c r="G69" s="48">
        <v>3500</v>
      </c>
      <c r="H69" s="61">
        <v>3500</v>
      </c>
      <c r="I69" s="43">
        <f t="shared" si="0"/>
        <v>0</v>
      </c>
      <c r="J69" s="42">
        <f t="shared" si="1"/>
        <v>100</v>
      </c>
      <c r="K69" s="45"/>
      <c r="L69" s="111"/>
    </row>
    <row r="70" spans="1:12" s="53" customFormat="1" x14ac:dyDescent="0.25">
      <c r="A70" s="25" t="s">
        <v>59</v>
      </c>
      <c r="B70" s="29" t="s">
        <v>206</v>
      </c>
      <c r="C70" s="101"/>
      <c r="D70" s="46"/>
      <c r="E70" s="46">
        <v>216</v>
      </c>
      <c r="F70" s="48" t="s">
        <v>9</v>
      </c>
      <c r="G70" s="48">
        <v>216</v>
      </c>
      <c r="H70" s="61">
        <v>216</v>
      </c>
      <c r="I70" s="43">
        <f t="shared" si="0"/>
        <v>0</v>
      </c>
      <c r="J70" s="42">
        <f t="shared" si="1"/>
        <v>100</v>
      </c>
      <c r="K70" s="45"/>
      <c r="L70" s="111"/>
    </row>
    <row r="71" spans="1:12" ht="21.75" x14ac:dyDescent="0.25">
      <c r="A71" s="27" t="s">
        <v>61</v>
      </c>
      <c r="B71" s="28" t="s">
        <v>189</v>
      </c>
      <c r="C71" s="102"/>
      <c r="D71" s="44">
        <v>900</v>
      </c>
      <c r="E71" s="47">
        <f>SUM(E72:E73)</f>
        <v>900</v>
      </c>
      <c r="F71" s="45">
        <f t="shared" si="14"/>
        <v>0</v>
      </c>
      <c r="G71" s="47">
        <f>SUM(G72:G73)</f>
        <v>900</v>
      </c>
      <c r="H71" s="57">
        <f>SUM(H72:H73)</f>
        <v>900</v>
      </c>
      <c r="I71" s="43">
        <f t="shared" si="0"/>
        <v>0</v>
      </c>
      <c r="J71" s="42">
        <f t="shared" si="1"/>
        <v>100</v>
      </c>
      <c r="K71" s="45"/>
      <c r="L71" s="111"/>
    </row>
    <row r="72" spans="1:12" x14ac:dyDescent="0.25">
      <c r="A72" s="25" t="s">
        <v>64</v>
      </c>
      <c r="B72" s="29" t="s">
        <v>97</v>
      </c>
      <c r="C72" s="101"/>
      <c r="D72" s="46"/>
      <c r="E72" s="46"/>
      <c r="F72" s="48" t="s">
        <v>9</v>
      </c>
      <c r="G72" s="48"/>
      <c r="H72" s="61"/>
      <c r="I72" s="43">
        <f t="shared" si="0"/>
        <v>0</v>
      </c>
      <c r="J72" s="42"/>
      <c r="K72" s="45"/>
      <c r="L72" s="111"/>
    </row>
    <row r="73" spans="1:12" ht="12.75" customHeight="1" x14ac:dyDescent="0.25">
      <c r="A73" s="25" t="s">
        <v>15</v>
      </c>
      <c r="B73" s="29" t="s">
        <v>112</v>
      </c>
      <c r="C73" s="101"/>
      <c r="D73" s="46"/>
      <c r="E73" s="46">
        <v>900</v>
      </c>
      <c r="F73" s="48" t="s">
        <v>9</v>
      </c>
      <c r="G73" s="48">
        <v>900</v>
      </c>
      <c r="H73" s="61">
        <v>900</v>
      </c>
      <c r="I73" s="43">
        <f t="shared" si="0"/>
        <v>0</v>
      </c>
      <c r="J73" s="42">
        <f t="shared" si="1"/>
        <v>100</v>
      </c>
      <c r="K73" s="45"/>
      <c r="L73" s="111"/>
    </row>
    <row r="74" spans="1:12" ht="21.75" x14ac:dyDescent="0.25">
      <c r="A74" s="30" t="s">
        <v>51</v>
      </c>
      <c r="B74" s="31" t="s">
        <v>98</v>
      </c>
      <c r="C74" s="49">
        <f>C76+C80+C86</f>
        <v>328564</v>
      </c>
      <c r="D74" s="49">
        <f>D76+D80+D86</f>
        <v>126710</v>
      </c>
      <c r="E74" s="49">
        <f>E76+E80+E86</f>
        <v>126710</v>
      </c>
      <c r="F74" s="42">
        <f>E74-D74</f>
        <v>0</v>
      </c>
      <c r="G74" s="49">
        <f>G76+G80+G86</f>
        <v>126710</v>
      </c>
      <c r="H74" s="49">
        <f>H76+H80+H86</f>
        <v>3900</v>
      </c>
      <c r="I74" s="43">
        <f t="shared" si="0"/>
        <v>-122810</v>
      </c>
      <c r="J74" s="42">
        <f t="shared" si="1"/>
        <v>3.0778944045458134</v>
      </c>
      <c r="K74" s="42">
        <f t="shared" ref="K74:K117" si="16">H74-C74</f>
        <v>-324664</v>
      </c>
      <c r="L74" s="110">
        <f t="shared" si="3"/>
        <v>1.186983357884613</v>
      </c>
    </row>
    <row r="75" spans="1:12" s="54" customFormat="1" x14ac:dyDescent="0.25">
      <c r="A75" s="87" t="s">
        <v>137</v>
      </c>
      <c r="B75" s="88"/>
      <c r="C75" s="105"/>
      <c r="D75" s="86">
        <f>D74/D10*100</f>
        <v>4.2689330093198246</v>
      </c>
      <c r="E75" s="86">
        <f>E74/E10*100</f>
        <v>4.2689330093198246</v>
      </c>
      <c r="F75" s="86" t="s">
        <v>9</v>
      </c>
      <c r="G75" s="86">
        <f>G74/G10*100</f>
        <v>4.2689330093198246</v>
      </c>
      <c r="H75" s="86">
        <f>H74/H10*100</f>
        <v>0.14344773399237587</v>
      </c>
      <c r="I75" s="43"/>
      <c r="J75" s="42"/>
      <c r="K75" s="45"/>
      <c r="L75" s="111"/>
    </row>
    <row r="76" spans="1:12" x14ac:dyDescent="0.25">
      <c r="A76" s="30" t="s">
        <v>70</v>
      </c>
      <c r="B76" s="31" t="s">
        <v>99</v>
      </c>
      <c r="C76" s="104">
        <v>5000</v>
      </c>
      <c r="D76" s="49">
        <f>D77</f>
        <v>3900</v>
      </c>
      <c r="E76" s="49">
        <f>E77</f>
        <v>3900</v>
      </c>
      <c r="F76" s="42">
        <f>E76-D76</f>
        <v>0</v>
      </c>
      <c r="G76" s="49">
        <f>G77</f>
        <v>3900</v>
      </c>
      <c r="H76" s="49">
        <f>H77</f>
        <v>3900</v>
      </c>
      <c r="I76" s="43">
        <f t="shared" ref="I76:I123" si="17">H76-G76</f>
        <v>0</v>
      </c>
      <c r="J76" s="42">
        <f t="shared" ref="J76:J123" si="18">H76/G76*100</f>
        <v>100</v>
      </c>
      <c r="K76" s="42">
        <f t="shared" si="16"/>
        <v>-1100</v>
      </c>
      <c r="L76" s="110">
        <f t="shared" ref="L76:L117" si="19">H76/C76*100</f>
        <v>78</v>
      </c>
    </row>
    <row r="77" spans="1:12" ht="21.75" x14ac:dyDescent="0.25">
      <c r="A77" s="27" t="s">
        <v>71</v>
      </c>
      <c r="B77" s="32" t="s">
        <v>207</v>
      </c>
      <c r="C77" s="100"/>
      <c r="D77" s="50">
        <f t="shared" ref="D77:G77" si="20">D78</f>
        <v>3900</v>
      </c>
      <c r="E77" s="50">
        <f t="shared" si="20"/>
        <v>3900</v>
      </c>
      <c r="F77" s="45">
        <f t="shared" ref="F77:F78" si="21">E77-D77</f>
        <v>0</v>
      </c>
      <c r="G77" s="50">
        <f t="shared" si="20"/>
        <v>3900</v>
      </c>
      <c r="H77" s="60">
        <f t="shared" ref="H77" si="22">H78</f>
        <v>3900</v>
      </c>
      <c r="I77" s="43">
        <f t="shared" si="17"/>
        <v>0</v>
      </c>
      <c r="J77" s="42">
        <f t="shared" si="18"/>
        <v>100</v>
      </c>
      <c r="K77" s="45"/>
      <c r="L77" s="111"/>
    </row>
    <row r="78" spans="1:12" ht="21.75" x14ac:dyDescent="0.25">
      <c r="A78" s="27" t="s">
        <v>61</v>
      </c>
      <c r="B78" s="32" t="s">
        <v>208</v>
      </c>
      <c r="C78" s="100"/>
      <c r="D78" s="50">
        <v>3900</v>
      </c>
      <c r="E78" s="50">
        <f>E79</f>
        <v>3900</v>
      </c>
      <c r="F78" s="45">
        <f t="shared" si="21"/>
        <v>0</v>
      </c>
      <c r="G78" s="50">
        <f>G79</f>
        <v>3900</v>
      </c>
      <c r="H78" s="60">
        <f>H79</f>
        <v>3900</v>
      </c>
      <c r="I78" s="43">
        <f t="shared" si="17"/>
        <v>0</v>
      </c>
      <c r="J78" s="42">
        <f t="shared" si="18"/>
        <v>100</v>
      </c>
      <c r="K78" s="45"/>
      <c r="L78" s="111"/>
    </row>
    <row r="79" spans="1:12" ht="16.5" customHeight="1" x14ac:dyDescent="0.25">
      <c r="A79" s="25" t="s">
        <v>15</v>
      </c>
      <c r="B79" s="33" t="s">
        <v>100</v>
      </c>
      <c r="C79" s="106"/>
      <c r="D79" s="46"/>
      <c r="E79" s="46">
        <v>3900</v>
      </c>
      <c r="F79" s="48" t="s">
        <v>9</v>
      </c>
      <c r="G79" s="48">
        <v>3900</v>
      </c>
      <c r="H79" s="61">
        <v>3900</v>
      </c>
      <c r="I79" s="43">
        <f t="shared" si="17"/>
        <v>0</v>
      </c>
      <c r="J79" s="42">
        <f t="shared" si="18"/>
        <v>100</v>
      </c>
      <c r="K79" s="45"/>
      <c r="L79" s="111"/>
    </row>
    <row r="80" spans="1:12" ht="31.5" customHeight="1" x14ac:dyDescent="0.25">
      <c r="A80" s="30" t="s">
        <v>20</v>
      </c>
      <c r="B80" s="26" t="s">
        <v>101</v>
      </c>
      <c r="C80" s="99">
        <v>263564</v>
      </c>
      <c r="D80" s="49">
        <f>D81</f>
        <v>122810</v>
      </c>
      <c r="E80" s="49">
        <f>E81</f>
        <v>122810</v>
      </c>
      <c r="F80" s="42">
        <f>E80-D80</f>
        <v>0</v>
      </c>
      <c r="G80" s="49">
        <f t="shared" ref="G80:H80" si="23">G81</f>
        <v>122810</v>
      </c>
      <c r="H80" s="49">
        <f t="shared" si="23"/>
        <v>0</v>
      </c>
      <c r="I80" s="43">
        <f t="shared" si="17"/>
        <v>-122810</v>
      </c>
      <c r="J80" s="42">
        <f t="shared" si="18"/>
        <v>0</v>
      </c>
      <c r="K80" s="42">
        <f t="shared" si="16"/>
        <v>-263564</v>
      </c>
      <c r="L80" s="110">
        <f t="shared" si="19"/>
        <v>0</v>
      </c>
    </row>
    <row r="81" spans="1:12" s="52" customFormat="1" ht="12.75" customHeight="1" x14ac:dyDescent="0.25">
      <c r="A81" s="27" t="s">
        <v>209</v>
      </c>
      <c r="B81" s="28" t="s">
        <v>210</v>
      </c>
      <c r="C81" s="102"/>
      <c r="D81" s="50">
        <f>D82</f>
        <v>122810</v>
      </c>
      <c r="E81" s="50">
        <f>E82</f>
        <v>122810</v>
      </c>
      <c r="F81" s="45">
        <f t="shared" ref="F81:F82" si="24">E81-D81</f>
        <v>0</v>
      </c>
      <c r="G81" s="50">
        <f t="shared" ref="G81:H81" si="25">G82</f>
        <v>122810</v>
      </c>
      <c r="H81" s="50">
        <f t="shared" si="25"/>
        <v>0</v>
      </c>
      <c r="I81" s="43">
        <f t="shared" si="17"/>
        <v>-122810</v>
      </c>
      <c r="J81" s="42">
        <f t="shared" si="18"/>
        <v>0</v>
      </c>
      <c r="K81" s="45"/>
      <c r="L81" s="111"/>
    </row>
    <row r="82" spans="1:12" s="52" customFormat="1" ht="32.25" x14ac:dyDescent="0.25">
      <c r="A82" s="27" t="s">
        <v>180</v>
      </c>
      <c r="B82" s="28" t="s">
        <v>211</v>
      </c>
      <c r="C82" s="102"/>
      <c r="D82" s="50">
        <v>122810</v>
      </c>
      <c r="E82" s="50">
        <f>E84</f>
        <v>122810</v>
      </c>
      <c r="F82" s="45">
        <f t="shared" si="24"/>
        <v>0</v>
      </c>
      <c r="G82" s="50">
        <f t="shared" ref="G82:H82" si="26">G84</f>
        <v>122810</v>
      </c>
      <c r="H82" s="50">
        <f t="shared" si="26"/>
        <v>0</v>
      </c>
      <c r="I82" s="43">
        <f t="shared" si="17"/>
        <v>-122810</v>
      </c>
      <c r="J82" s="42">
        <f t="shared" si="18"/>
        <v>0</v>
      </c>
      <c r="K82" s="45"/>
      <c r="L82" s="111"/>
    </row>
    <row r="83" spans="1:12" s="52" customFormat="1" ht="32.25" x14ac:dyDescent="0.25">
      <c r="A83" s="27" t="s">
        <v>212</v>
      </c>
      <c r="B83" s="28" t="s">
        <v>213</v>
      </c>
      <c r="C83" s="102"/>
      <c r="D83" s="50"/>
      <c r="E83" s="50">
        <f>E84</f>
        <v>122810</v>
      </c>
      <c r="F83" s="45" t="s">
        <v>9</v>
      </c>
      <c r="G83" s="50">
        <f>G84</f>
        <v>122810</v>
      </c>
      <c r="H83" s="60"/>
      <c r="I83" s="43">
        <f t="shared" si="17"/>
        <v>-122810</v>
      </c>
      <c r="J83" s="42">
        <f t="shared" si="18"/>
        <v>0</v>
      </c>
      <c r="K83" s="45"/>
      <c r="L83" s="111"/>
    </row>
    <row r="84" spans="1:12" s="53" customFormat="1" ht="32.25" customHeight="1" x14ac:dyDescent="0.25">
      <c r="A84" s="27" t="s">
        <v>214</v>
      </c>
      <c r="B84" s="28" t="s">
        <v>215</v>
      </c>
      <c r="C84" s="101"/>
      <c r="D84" s="46"/>
      <c r="E84" s="46">
        <f>E85</f>
        <v>122810</v>
      </c>
      <c r="F84" s="48" t="s">
        <v>9</v>
      </c>
      <c r="G84" s="48">
        <v>122810</v>
      </c>
      <c r="H84" s="61"/>
      <c r="I84" s="43">
        <f t="shared" si="17"/>
        <v>-122810</v>
      </c>
      <c r="J84" s="42">
        <f t="shared" si="18"/>
        <v>0</v>
      </c>
      <c r="K84" s="45"/>
      <c r="L84" s="111"/>
    </row>
    <row r="85" spans="1:12" s="52" customFormat="1" x14ac:dyDescent="0.25">
      <c r="A85" s="25" t="s">
        <v>64</v>
      </c>
      <c r="B85" s="29" t="s">
        <v>216</v>
      </c>
      <c r="C85" s="102"/>
      <c r="D85" s="50"/>
      <c r="E85" s="50">
        <v>122810</v>
      </c>
      <c r="F85" s="45" t="s">
        <v>9</v>
      </c>
      <c r="G85" s="45"/>
      <c r="H85" s="60"/>
      <c r="I85" s="43">
        <f t="shared" si="17"/>
        <v>0</v>
      </c>
      <c r="J85" s="42"/>
      <c r="K85" s="45"/>
      <c r="L85" s="111"/>
    </row>
    <row r="86" spans="1:12" x14ac:dyDescent="0.25">
      <c r="A86" s="30" t="s">
        <v>21</v>
      </c>
      <c r="B86" s="26" t="s">
        <v>102</v>
      </c>
      <c r="C86" s="99">
        <v>60000</v>
      </c>
      <c r="D86" s="49">
        <f t="shared" ref="D86:E86" si="27">D88</f>
        <v>0</v>
      </c>
      <c r="E86" s="49">
        <f t="shared" si="27"/>
        <v>0</v>
      </c>
      <c r="F86" s="42">
        <f>E86-D86</f>
        <v>0</v>
      </c>
      <c r="G86" s="42"/>
      <c r="H86" s="59">
        <f t="shared" ref="H86" si="28">H88</f>
        <v>0</v>
      </c>
      <c r="I86" s="43">
        <f t="shared" si="17"/>
        <v>0</v>
      </c>
      <c r="J86" s="42"/>
      <c r="K86" s="42">
        <f t="shared" si="16"/>
        <v>-60000</v>
      </c>
      <c r="L86" s="110">
        <f t="shared" si="19"/>
        <v>0</v>
      </c>
    </row>
    <row r="87" spans="1:12" s="52" customFormat="1" ht="21.75" x14ac:dyDescent="0.25">
      <c r="A87" s="27" t="s">
        <v>104</v>
      </c>
      <c r="B87" s="28" t="s">
        <v>105</v>
      </c>
      <c r="C87" s="102"/>
      <c r="D87" s="50">
        <f>D88</f>
        <v>0</v>
      </c>
      <c r="E87" s="50">
        <f>E88</f>
        <v>0</v>
      </c>
      <c r="F87" s="45">
        <f>E87-D87</f>
        <v>0</v>
      </c>
      <c r="G87" s="45"/>
      <c r="H87" s="60">
        <f t="shared" ref="H87:H89" si="29">H88</f>
        <v>0</v>
      </c>
      <c r="I87" s="43">
        <f t="shared" si="17"/>
        <v>0</v>
      </c>
      <c r="J87" s="42"/>
      <c r="K87" s="45">
        <f t="shared" si="16"/>
        <v>0</v>
      </c>
      <c r="L87" s="111"/>
    </row>
    <row r="88" spans="1:12" ht="32.25" x14ac:dyDescent="0.25">
      <c r="A88" s="27" t="s">
        <v>22</v>
      </c>
      <c r="B88" s="28" t="s">
        <v>103</v>
      </c>
      <c r="C88" s="102"/>
      <c r="D88" s="50">
        <f>D89</f>
        <v>0</v>
      </c>
      <c r="E88" s="50">
        <f>E89</f>
        <v>0</v>
      </c>
      <c r="F88" s="45">
        <f>E88-D88</f>
        <v>0</v>
      </c>
      <c r="G88" s="45"/>
      <c r="H88" s="60">
        <f t="shared" si="29"/>
        <v>0</v>
      </c>
      <c r="I88" s="43">
        <f t="shared" si="17"/>
        <v>0</v>
      </c>
      <c r="J88" s="42"/>
      <c r="K88" s="45"/>
      <c r="L88" s="111"/>
    </row>
    <row r="89" spans="1:12" x14ac:dyDescent="0.25">
      <c r="A89" s="27" t="s">
        <v>78</v>
      </c>
      <c r="B89" s="28" t="s">
        <v>106</v>
      </c>
      <c r="C89" s="102"/>
      <c r="D89" s="50"/>
      <c r="E89" s="50">
        <f>E90</f>
        <v>0</v>
      </c>
      <c r="F89" s="45">
        <f>E89-D89</f>
        <v>0</v>
      </c>
      <c r="G89" s="45"/>
      <c r="H89" s="60">
        <f t="shared" si="29"/>
        <v>0</v>
      </c>
      <c r="I89" s="43">
        <f t="shared" si="17"/>
        <v>0</v>
      </c>
      <c r="J89" s="42"/>
      <c r="K89" s="45"/>
      <c r="L89" s="111"/>
    </row>
    <row r="90" spans="1:12" s="53" customFormat="1" ht="14.25" customHeight="1" x14ac:dyDescent="0.25">
      <c r="A90" s="25" t="s">
        <v>17</v>
      </c>
      <c r="B90" s="29" t="s">
        <v>113</v>
      </c>
      <c r="C90" s="101"/>
      <c r="D90" s="46"/>
      <c r="E90" s="46"/>
      <c r="F90" s="48" t="s">
        <v>9</v>
      </c>
      <c r="G90" s="48"/>
      <c r="H90" s="61"/>
      <c r="I90" s="43">
        <f t="shared" si="17"/>
        <v>0</v>
      </c>
      <c r="J90" s="42"/>
      <c r="K90" s="45"/>
      <c r="L90" s="111"/>
    </row>
    <row r="91" spans="1:12" s="53" customFormat="1" ht="14.25" customHeight="1" x14ac:dyDescent="0.25">
      <c r="A91" s="93" t="s">
        <v>217</v>
      </c>
      <c r="B91" s="26" t="s">
        <v>220</v>
      </c>
      <c r="C91" s="107"/>
      <c r="D91" s="49">
        <f>D93+D99</f>
        <v>609720</v>
      </c>
      <c r="E91" s="49">
        <f>E93+E99</f>
        <v>609720</v>
      </c>
      <c r="F91" s="94">
        <v>0</v>
      </c>
      <c r="G91" s="49">
        <f>G93+G99</f>
        <v>609720</v>
      </c>
      <c r="H91" s="49">
        <f>H93+H99</f>
        <v>540000</v>
      </c>
      <c r="I91" s="43">
        <f t="shared" si="17"/>
        <v>-69720</v>
      </c>
      <c r="J91" s="42">
        <f t="shared" si="18"/>
        <v>88.5652430623893</v>
      </c>
      <c r="K91" s="42">
        <f t="shared" si="16"/>
        <v>540000</v>
      </c>
      <c r="L91" s="111"/>
    </row>
    <row r="92" spans="1:12" s="53" customFormat="1" ht="14.25" customHeight="1" x14ac:dyDescent="0.25">
      <c r="A92" s="87" t="s">
        <v>137</v>
      </c>
      <c r="B92" s="26"/>
      <c r="C92" s="107"/>
      <c r="D92" s="86">
        <f>D91/D10*100</f>
        <v>20.541818597131112</v>
      </c>
      <c r="E92" s="86">
        <f>E91/E10*100</f>
        <v>20.541818597131112</v>
      </c>
      <c r="F92" s="94" t="s">
        <v>9</v>
      </c>
      <c r="G92" s="86">
        <f t="shared" ref="G92:H92" si="30">G91/G10*100</f>
        <v>20.541818597131112</v>
      </c>
      <c r="H92" s="86">
        <f t="shared" si="30"/>
        <v>19.861993937405888</v>
      </c>
      <c r="I92" s="43"/>
      <c r="J92" s="42"/>
      <c r="K92" s="45"/>
      <c r="L92" s="111"/>
    </row>
    <row r="93" spans="1:12" s="53" customFormat="1" ht="14.25" customHeight="1" x14ac:dyDescent="0.25">
      <c r="A93" s="30" t="s">
        <v>218</v>
      </c>
      <c r="B93" s="26" t="s">
        <v>219</v>
      </c>
      <c r="C93" s="101"/>
      <c r="D93" s="46">
        <f t="shared" ref="D93:E95" si="31">D94</f>
        <v>540000</v>
      </c>
      <c r="E93" s="49">
        <f t="shared" si="31"/>
        <v>540000</v>
      </c>
      <c r="F93" s="94">
        <v>0</v>
      </c>
      <c r="G93" s="49">
        <f>G94</f>
        <v>540000</v>
      </c>
      <c r="H93" s="49">
        <f>H94</f>
        <v>540000</v>
      </c>
      <c r="I93" s="43">
        <f t="shared" si="17"/>
        <v>0</v>
      </c>
      <c r="J93" s="42">
        <f t="shared" si="18"/>
        <v>100</v>
      </c>
      <c r="K93" s="42">
        <f t="shared" si="16"/>
        <v>540000</v>
      </c>
      <c r="L93" s="111"/>
    </row>
    <row r="94" spans="1:12" s="53" customFormat="1" ht="24.75" customHeight="1" x14ac:dyDescent="0.25">
      <c r="A94" s="27" t="s">
        <v>221</v>
      </c>
      <c r="B94" s="28" t="s">
        <v>222</v>
      </c>
      <c r="C94" s="102"/>
      <c r="D94" s="50">
        <f t="shared" si="31"/>
        <v>540000</v>
      </c>
      <c r="E94" s="50">
        <f t="shared" si="31"/>
        <v>540000</v>
      </c>
      <c r="F94" s="45">
        <v>0</v>
      </c>
      <c r="G94" s="50">
        <f>G95</f>
        <v>540000</v>
      </c>
      <c r="H94" s="50">
        <f>H95</f>
        <v>540000</v>
      </c>
      <c r="I94" s="43">
        <f t="shared" si="17"/>
        <v>0</v>
      </c>
      <c r="J94" s="42">
        <f t="shared" si="18"/>
        <v>100</v>
      </c>
      <c r="K94" s="45"/>
      <c r="L94" s="111"/>
    </row>
    <row r="95" spans="1:12" s="53" customFormat="1" ht="32.25" customHeight="1" x14ac:dyDescent="0.25">
      <c r="A95" s="27" t="s">
        <v>223</v>
      </c>
      <c r="B95" s="28" t="s">
        <v>224</v>
      </c>
      <c r="C95" s="102"/>
      <c r="D95" s="50">
        <f t="shared" si="31"/>
        <v>540000</v>
      </c>
      <c r="E95" s="50">
        <f t="shared" si="31"/>
        <v>540000</v>
      </c>
      <c r="F95" s="45">
        <v>0</v>
      </c>
      <c r="G95" s="50">
        <f t="shared" ref="G95:H95" si="32">G96</f>
        <v>540000</v>
      </c>
      <c r="H95" s="50">
        <f t="shared" si="32"/>
        <v>540000</v>
      </c>
      <c r="I95" s="43">
        <f t="shared" si="17"/>
        <v>0</v>
      </c>
      <c r="J95" s="42">
        <f t="shared" si="18"/>
        <v>100</v>
      </c>
      <c r="K95" s="45"/>
      <c r="L95" s="111"/>
    </row>
    <row r="96" spans="1:12" s="53" customFormat="1" ht="21" customHeight="1" x14ac:dyDescent="0.25">
      <c r="A96" s="24" t="s">
        <v>61</v>
      </c>
      <c r="B96" s="28" t="s">
        <v>225</v>
      </c>
      <c r="C96" s="102"/>
      <c r="D96" s="50">
        <v>540000</v>
      </c>
      <c r="E96" s="50">
        <f>E97+E98</f>
        <v>540000</v>
      </c>
      <c r="F96" s="45">
        <v>0</v>
      </c>
      <c r="G96" s="50">
        <f t="shared" ref="G96:H96" si="33">G97+G98</f>
        <v>540000</v>
      </c>
      <c r="H96" s="50">
        <f t="shared" si="33"/>
        <v>540000</v>
      </c>
      <c r="I96" s="43">
        <f t="shared" si="17"/>
        <v>0</v>
      </c>
      <c r="J96" s="42">
        <f t="shared" si="18"/>
        <v>100</v>
      </c>
      <c r="K96" s="45"/>
      <c r="L96" s="111"/>
    </row>
    <row r="97" spans="1:12" s="53" customFormat="1" ht="14.25" customHeight="1" x14ac:dyDescent="0.25">
      <c r="A97" s="34" t="s">
        <v>62</v>
      </c>
      <c r="B97" s="29" t="s">
        <v>226</v>
      </c>
      <c r="C97" s="101"/>
      <c r="D97" s="46"/>
      <c r="E97" s="46">
        <v>427500</v>
      </c>
      <c r="F97" s="48" t="s">
        <v>9</v>
      </c>
      <c r="G97" s="48">
        <v>427500</v>
      </c>
      <c r="H97" s="48">
        <v>427500</v>
      </c>
      <c r="I97" s="43">
        <f t="shared" si="17"/>
        <v>0</v>
      </c>
      <c r="J97" s="42">
        <f t="shared" si="18"/>
        <v>100</v>
      </c>
      <c r="K97" s="45"/>
      <c r="L97" s="111"/>
    </row>
    <row r="98" spans="1:12" s="53" customFormat="1" ht="14.25" customHeight="1" x14ac:dyDescent="0.25">
      <c r="A98" s="34" t="s">
        <v>15</v>
      </c>
      <c r="B98" s="29" t="s">
        <v>227</v>
      </c>
      <c r="C98" s="101"/>
      <c r="D98" s="46"/>
      <c r="E98" s="46">
        <v>112500</v>
      </c>
      <c r="F98" s="48" t="s">
        <v>9</v>
      </c>
      <c r="G98" s="48">
        <v>112500</v>
      </c>
      <c r="H98" s="61">
        <v>112500</v>
      </c>
      <c r="I98" s="43">
        <f t="shared" si="17"/>
        <v>0</v>
      </c>
      <c r="J98" s="42">
        <f t="shared" si="18"/>
        <v>100</v>
      </c>
      <c r="K98" s="45"/>
      <c r="L98" s="111"/>
    </row>
    <row r="99" spans="1:12" s="53" customFormat="1" ht="14.25" customHeight="1" x14ac:dyDescent="0.25">
      <c r="A99" s="22" t="s">
        <v>228</v>
      </c>
      <c r="B99" s="26" t="s">
        <v>229</v>
      </c>
      <c r="C99" s="99"/>
      <c r="D99" s="49">
        <f t="shared" ref="D99:E101" si="34">D100</f>
        <v>69720</v>
      </c>
      <c r="E99" s="49">
        <f t="shared" si="34"/>
        <v>69720</v>
      </c>
      <c r="F99" s="42">
        <v>0</v>
      </c>
      <c r="G99" s="49">
        <f t="shared" ref="G99:H102" si="35">G100</f>
        <v>69720</v>
      </c>
      <c r="H99" s="49">
        <f t="shared" si="35"/>
        <v>0</v>
      </c>
      <c r="I99" s="43">
        <f t="shared" si="17"/>
        <v>-69720</v>
      </c>
      <c r="J99" s="42">
        <f t="shared" si="18"/>
        <v>0</v>
      </c>
      <c r="K99" s="42"/>
      <c r="L99" s="111"/>
    </row>
    <row r="100" spans="1:12" s="53" customFormat="1" ht="14.25" customHeight="1" x14ac:dyDescent="0.25">
      <c r="A100" s="24" t="s">
        <v>230</v>
      </c>
      <c r="B100" s="28" t="s">
        <v>231</v>
      </c>
      <c r="C100" s="102"/>
      <c r="D100" s="50">
        <f t="shared" si="34"/>
        <v>69720</v>
      </c>
      <c r="E100" s="50">
        <f t="shared" si="34"/>
        <v>69720</v>
      </c>
      <c r="F100" s="45">
        <v>0</v>
      </c>
      <c r="G100" s="50">
        <f t="shared" si="35"/>
        <v>69720</v>
      </c>
      <c r="H100" s="50">
        <f t="shared" si="35"/>
        <v>0</v>
      </c>
      <c r="I100" s="43">
        <f t="shared" si="17"/>
        <v>-69720</v>
      </c>
      <c r="J100" s="42">
        <f t="shared" si="18"/>
        <v>0</v>
      </c>
      <c r="K100" s="45"/>
      <c r="L100" s="111"/>
    </row>
    <row r="101" spans="1:12" s="53" customFormat="1" ht="26.25" customHeight="1" x14ac:dyDescent="0.25">
      <c r="A101" s="24" t="s">
        <v>232</v>
      </c>
      <c r="B101" s="28" t="s">
        <v>233</v>
      </c>
      <c r="C101" s="102"/>
      <c r="D101" s="50">
        <f t="shared" si="34"/>
        <v>69720</v>
      </c>
      <c r="E101" s="50">
        <f t="shared" si="34"/>
        <v>69720</v>
      </c>
      <c r="F101" s="45">
        <v>0</v>
      </c>
      <c r="G101" s="50">
        <f t="shared" si="35"/>
        <v>69720</v>
      </c>
      <c r="H101" s="50">
        <f t="shared" si="35"/>
        <v>0</v>
      </c>
      <c r="I101" s="43">
        <f t="shared" si="17"/>
        <v>-69720</v>
      </c>
      <c r="J101" s="42">
        <f t="shared" si="18"/>
        <v>0</v>
      </c>
      <c r="K101" s="45"/>
      <c r="L101" s="111"/>
    </row>
    <row r="102" spans="1:12" s="53" customFormat="1" ht="24" customHeight="1" x14ac:dyDescent="0.25">
      <c r="A102" s="24" t="s">
        <v>61</v>
      </c>
      <c r="B102" s="28" t="s">
        <v>234</v>
      </c>
      <c r="C102" s="102"/>
      <c r="D102" s="50">
        <v>69720</v>
      </c>
      <c r="E102" s="50">
        <f>E103</f>
        <v>69720</v>
      </c>
      <c r="F102" s="45">
        <v>0</v>
      </c>
      <c r="G102" s="50">
        <f t="shared" si="35"/>
        <v>69720</v>
      </c>
      <c r="H102" s="50">
        <f t="shared" si="35"/>
        <v>0</v>
      </c>
      <c r="I102" s="43">
        <f t="shared" si="17"/>
        <v>-69720</v>
      </c>
      <c r="J102" s="42">
        <f t="shared" si="18"/>
        <v>0</v>
      </c>
      <c r="K102" s="45"/>
      <c r="L102" s="111"/>
    </row>
    <row r="103" spans="1:12" s="53" customFormat="1" ht="12" customHeight="1" x14ac:dyDescent="0.25">
      <c r="A103" s="34" t="s">
        <v>62</v>
      </c>
      <c r="B103" s="29" t="s">
        <v>235</v>
      </c>
      <c r="C103" s="101"/>
      <c r="D103" s="46"/>
      <c r="E103" s="46">
        <v>69720</v>
      </c>
      <c r="F103" s="48" t="s">
        <v>9</v>
      </c>
      <c r="G103" s="48">
        <v>69720</v>
      </c>
      <c r="H103" s="61">
        <v>0</v>
      </c>
      <c r="I103" s="43">
        <f t="shared" si="17"/>
        <v>-69720</v>
      </c>
      <c r="J103" s="42">
        <f t="shared" si="18"/>
        <v>0</v>
      </c>
      <c r="K103" s="45"/>
      <c r="L103" s="111"/>
    </row>
    <row r="104" spans="1:12" x14ac:dyDescent="0.25">
      <c r="A104" s="22" t="s">
        <v>18</v>
      </c>
      <c r="B104" s="26" t="s">
        <v>107</v>
      </c>
      <c r="C104" s="99">
        <f>C106</f>
        <v>84811</v>
      </c>
      <c r="D104" s="49">
        <f>D106</f>
        <v>73509</v>
      </c>
      <c r="E104" s="49">
        <f>E106</f>
        <v>73509</v>
      </c>
      <c r="F104" s="42">
        <f>E104-D104</f>
        <v>0</v>
      </c>
      <c r="G104" s="49">
        <f>G106</f>
        <v>73509</v>
      </c>
      <c r="H104" s="49">
        <f>H106</f>
        <v>29000</v>
      </c>
      <c r="I104" s="43">
        <f t="shared" si="17"/>
        <v>-44509</v>
      </c>
      <c r="J104" s="42">
        <f t="shared" si="18"/>
        <v>39.45095158415976</v>
      </c>
      <c r="K104" s="42">
        <f t="shared" si="16"/>
        <v>-55811</v>
      </c>
      <c r="L104" s="110">
        <f t="shared" si="19"/>
        <v>34.193677706901227</v>
      </c>
    </row>
    <row r="105" spans="1:12" s="54" customFormat="1" ht="12" customHeight="1" x14ac:dyDescent="0.25">
      <c r="A105" s="84" t="s">
        <v>137</v>
      </c>
      <c r="B105" s="85"/>
      <c r="C105" s="103"/>
      <c r="D105" s="86">
        <f>D104/D10*100</f>
        <v>2.4765606233295792</v>
      </c>
      <c r="E105" s="86">
        <f>E104/E10*100</f>
        <v>2.4765606233295792</v>
      </c>
      <c r="F105" s="86" t="s">
        <v>9</v>
      </c>
      <c r="G105" s="86">
        <f>G104/G10*100</f>
        <v>2.4765606233295792</v>
      </c>
      <c r="H105" s="86">
        <f>H104/H10*100</f>
        <v>1.0666626373792052</v>
      </c>
      <c r="I105" s="43"/>
      <c r="J105" s="42"/>
      <c r="K105" s="45"/>
      <c r="L105" s="111"/>
    </row>
    <row r="106" spans="1:12" x14ac:dyDescent="0.25">
      <c r="A106" s="22" t="s">
        <v>23</v>
      </c>
      <c r="B106" s="26" t="s">
        <v>108</v>
      </c>
      <c r="C106" s="99">
        <v>84811</v>
      </c>
      <c r="D106" s="49">
        <f>D107+D111</f>
        <v>73509</v>
      </c>
      <c r="E106" s="49">
        <f>E107+E111</f>
        <v>73509</v>
      </c>
      <c r="F106" s="42">
        <f>E106-D106</f>
        <v>0</v>
      </c>
      <c r="G106" s="49">
        <f>G107+G111</f>
        <v>73509</v>
      </c>
      <c r="H106" s="49">
        <f>H107+H111</f>
        <v>29000</v>
      </c>
      <c r="I106" s="43">
        <f t="shared" si="17"/>
        <v>-44509</v>
      </c>
      <c r="J106" s="42">
        <f t="shared" si="18"/>
        <v>39.45095158415976</v>
      </c>
      <c r="K106" s="45">
        <f t="shared" si="16"/>
        <v>-55811</v>
      </c>
      <c r="L106" s="111">
        <f t="shared" si="19"/>
        <v>34.193677706901227</v>
      </c>
    </row>
    <row r="107" spans="1:12" x14ac:dyDescent="0.25">
      <c r="A107" s="22" t="s">
        <v>24</v>
      </c>
      <c r="B107" s="26" t="s">
        <v>236</v>
      </c>
      <c r="C107" s="99"/>
      <c r="D107" s="49">
        <f>D109</f>
        <v>29000</v>
      </c>
      <c r="E107" s="49">
        <f>E109</f>
        <v>29000</v>
      </c>
      <c r="F107" s="42">
        <f>E107-D107</f>
        <v>0</v>
      </c>
      <c r="G107" s="49">
        <f>G109</f>
        <v>29000</v>
      </c>
      <c r="H107" s="59">
        <f>H109</f>
        <v>29000</v>
      </c>
      <c r="I107" s="43">
        <f t="shared" si="17"/>
        <v>0</v>
      </c>
      <c r="J107" s="42">
        <f t="shared" si="18"/>
        <v>100</v>
      </c>
      <c r="K107" s="45"/>
      <c r="L107" s="111"/>
    </row>
    <row r="108" spans="1:12" ht="21.75" x14ac:dyDescent="0.25">
      <c r="A108" s="24" t="s">
        <v>237</v>
      </c>
      <c r="B108" s="28" t="s">
        <v>238</v>
      </c>
      <c r="C108" s="99"/>
      <c r="D108" s="49">
        <f>D109</f>
        <v>29000</v>
      </c>
      <c r="E108" s="49">
        <f>E109</f>
        <v>29000</v>
      </c>
      <c r="F108" s="42">
        <v>0</v>
      </c>
      <c r="G108" s="49">
        <f>G109</f>
        <v>29000</v>
      </c>
      <c r="H108" s="49">
        <f>H109</f>
        <v>29000</v>
      </c>
      <c r="I108" s="43">
        <f t="shared" si="17"/>
        <v>0</v>
      </c>
      <c r="J108" s="42">
        <f t="shared" si="18"/>
        <v>100</v>
      </c>
      <c r="K108" s="45"/>
      <c r="L108" s="111"/>
    </row>
    <row r="109" spans="1:12" ht="21.75" x14ac:dyDescent="0.25">
      <c r="A109" s="24" t="s">
        <v>61</v>
      </c>
      <c r="B109" s="28" t="s">
        <v>239</v>
      </c>
      <c r="C109" s="102"/>
      <c r="D109" s="50">
        <v>29000</v>
      </c>
      <c r="E109" s="50">
        <f>SUM(E110:E110)</f>
        <v>29000</v>
      </c>
      <c r="F109" s="45">
        <f>E109-D109</f>
        <v>0</v>
      </c>
      <c r="G109" s="50">
        <f>SUM(G110:G110)</f>
        <v>29000</v>
      </c>
      <c r="H109" s="60">
        <f>SUM(H110:H110)</f>
        <v>29000</v>
      </c>
      <c r="I109" s="43">
        <f t="shared" si="17"/>
        <v>0</v>
      </c>
      <c r="J109" s="42">
        <f t="shared" si="18"/>
        <v>100</v>
      </c>
      <c r="K109" s="45"/>
      <c r="L109" s="111"/>
    </row>
    <row r="110" spans="1:12" ht="15.75" customHeight="1" x14ac:dyDescent="0.25">
      <c r="A110" s="34" t="s">
        <v>25</v>
      </c>
      <c r="B110" s="29" t="s">
        <v>240</v>
      </c>
      <c r="C110" s="101"/>
      <c r="D110" s="50"/>
      <c r="E110" s="46">
        <v>29000</v>
      </c>
      <c r="F110" s="48" t="s">
        <v>9</v>
      </c>
      <c r="G110" s="48">
        <v>29000</v>
      </c>
      <c r="H110" s="61">
        <v>29000</v>
      </c>
      <c r="I110" s="43">
        <f t="shared" si="17"/>
        <v>0</v>
      </c>
      <c r="J110" s="42">
        <f t="shared" si="18"/>
        <v>100</v>
      </c>
      <c r="K110" s="45"/>
      <c r="L110" s="111"/>
    </row>
    <row r="111" spans="1:12" ht="23.25" customHeight="1" x14ac:dyDescent="0.25">
      <c r="A111" s="22" t="s">
        <v>241</v>
      </c>
      <c r="B111" s="26" t="s">
        <v>242</v>
      </c>
      <c r="C111" s="99"/>
      <c r="D111" s="49">
        <f>D113</f>
        <v>44509</v>
      </c>
      <c r="E111" s="49">
        <f>E113</f>
        <v>44509</v>
      </c>
      <c r="F111" s="42">
        <f>E111-D111</f>
        <v>0</v>
      </c>
      <c r="G111" s="49">
        <f>G113</f>
        <v>44509</v>
      </c>
      <c r="H111" s="59">
        <f>H113</f>
        <v>0</v>
      </c>
      <c r="I111" s="43">
        <f t="shared" si="17"/>
        <v>-44509</v>
      </c>
      <c r="J111" s="42">
        <f t="shared" si="18"/>
        <v>0</v>
      </c>
      <c r="K111" s="45"/>
      <c r="L111" s="111"/>
    </row>
    <row r="112" spans="1:12" ht="28.5" customHeight="1" x14ac:dyDescent="0.25">
      <c r="A112" s="24" t="s">
        <v>241</v>
      </c>
      <c r="B112" s="28" t="s">
        <v>243</v>
      </c>
      <c r="C112" s="99"/>
      <c r="D112" s="49">
        <f>D113</f>
        <v>44509</v>
      </c>
      <c r="E112" s="49">
        <f>E113</f>
        <v>44509</v>
      </c>
      <c r="F112" s="42">
        <v>0</v>
      </c>
      <c r="G112" s="49">
        <f>G113</f>
        <v>44509</v>
      </c>
      <c r="H112" s="59"/>
      <c r="I112" s="43">
        <f t="shared" si="17"/>
        <v>-44509</v>
      </c>
      <c r="J112" s="42">
        <f t="shared" si="18"/>
        <v>0</v>
      </c>
      <c r="K112" s="45"/>
      <c r="L112" s="111"/>
    </row>
    <row r="113" spans="1:12" ht="21.75" x14ac:dyDescent="0.25">
      <c r="A113" s="24" t="s">
        <v>61</v>
      </c>
      <c r="B113" s="28" t="s">
        <v>244</v>
      </c>
      <c r="C113" s="102"/>
      <c r="D113" s="50">
        <v>44509</v>
      </c>
      <c r="E113" s="50">
        <f>E114</f>
        <v>44509</v>
      </c>
      <c r="F113" s="45">
        <f>E113-D113</f>
        <v>0</v>
      </c>
      <c r="G113" s="50">
        <f>G114</f>
        <v>44509</v>
      </c>
      <c r="H113" s="60">
        <f>H114</f>
        <v>0</v>
      </c>
      <c r="I113" s="43">
        <f t="shared" si="17"/>
        <v>-44509</v>
      </c>
      <c r="J113" s="42">
        <f t="shared" si="18"/>
        <v>0</v>
      </c>
      <c r="K113" s="45"/>
      <c r="L113" s="111"/>
    </row>
    <row r="114" spans="1:12" x14ac:dyDescent="0.25">
      <c r="A114" s="34" t="s">
        <v>62</v>
      </c>
      <c r="B114" s="29" t="s">
        <v>245</v>
      </c>
      <c r="C114" s="101"/>
      <c r="D114" s="50"/>
      <c r="E114" s="46">
        <v>44509</v>
      </c>
      <c r="F114" s="48" t="s">
        <v>9</v>
      </c>
      <c r="G114" s="48">
        <v>44509</v>
      </c>
      <c r="H114" s="61">
        <v>0</v>
      </c>
      <c r="I114" s="43">
        <f t="shared" si="17"/>
        <v>-44509</v>
      </c>
      <c r="J114" s="42">
        <f t="shared" si="18"/>
        <v>0</v>
      </c>
      <c r="K114" s="45"/>
      <c r="L114" s="111"/>
    </row>
    <row r="115" spans="1:12" x14ac:dyDescent="0.25">
      <c r="A115" s="22" t="s">
        <v>79</v>
      </c>
      <c r="B115" s="26" t="s">
        <v>109</v>
      </c>
      <c r="C115" s="99">
        <f>C117</f>
        <v>83300</v>
      </c>
      <c r="D115" s="41">
        <f>D117</f>
        <v>51250</v>
      </c>
      <c r="E115" s="41">
        <f>E117</f>
        <v>51250</v>
      </c>
      <c r="F115" s="42">
        <f>E115-D115</f>
        <v>0</v>
      </c>
      <c r="G115" s="41">
        <f>G117</f>
        <v>51250</v>
      </c>
      <c r="H115" s="43">
        <f>H117</f>
        <v>51250</v>
      </c>
      <c r="I115" s="43">
        <f t="shared" si="17"/>
        <v>0</v>
      </c>
      <c r="J115" s="42">
        <f t="shared" si="18"/>
        <v>100</v>
      </c>
      <c r="K115" s="42">
        <f t="shared" si="16"/>
        <v>-32050</v>
      </c>
      <c r="L115" s="110">
        <f t="shared" si="19"/>
        <v>61.524609843937569</v>
      </c>
    </row>
    <row r="116" spans="1:12" s="54" customFormat="1" x14ac:dyDescent="0.25">
      <c r="A116" s="84" t="s">
        <v>137</v>
      </c>
      <c r="B116" s="85"/>
      <c r="C116" s="103"/>
      <c r="D116" s="83">
        <f>D115/D10*100</f>
        <v>1.7266420702994316</v>
      </c>
      <c r="E116" s="83">
        <f>E115/E10*100</f>
        <v>1.7266420702994316</v>
      </c>
      <c r="F116" s="83" t="s">
        <v>9</v>
      </c>
      <c r="G116" s="83">
        <f>G115/G10*100</f>
        <v>1.7266420702994316</v>
      </c>
      <c r="H116" s="83">
        <f>H115/H10*100</f>
        <v>1.8850503505408369</v>
      </c>
      <c r="I116" s="43"/>
      <c r="J116" s="42"/>
      <c r="K116" s="45"/>
      <c r="L116" s="111"/>
    </row>
    <row r="117" spans="1:12" x14ac:dyDescent="0.25">
      <c r="A117" s="24" t="s">
        <v>80</v>
      </c>
      <c r="B117" s="28" t="s">
        <v>110</v>
      </c>
      <c r="C117" s="102">
        <v>83300</v>
      </c>
      <c r="D117" s="44">
        <f t="shared" ref="D117:G119" si="36">D118</f>
        <v>51250</v>
      </c>
      <c r="E117" s="44">
        <f t="shared" si="36"/>
        <v>51250</v>
      </c>
      <c r="F117" s="45">
        <f t="shared" ref="F117:F120" si="37">E117-D117</f>
        <v>0</v>
      </c>
      <c r="G117" s="44">
        <f t="shared" si="36"/>
        <v>51250</v>
      </c>
      <c r="H117" s="57">
        <f t="shared" ref="H117:H119" si="38">H118</f>
        <v>51250</v>
      </c>
      <c r="I117" s="43">
        <f t="shared" si="17"/>
        <v>0</v>
      </c>
      <c r="J117" s="42">
        <f t="shared" si="18"/>
        <v>100</v>
      </c>
      <c r="K117" s="45">
        <f t="shared" si="16"/>
        <v>-32050</v>
      </c>
      <c r="L117" s="111">
        <f t="shared" si="19"/>
        <v>61.524609843937569</v>
      </c>
    </row>
    <row r="118" spans="1:12" ht="17.25" customHeight="1" x14ac:dyDescent="0.25">
      <c r="A118" s="24" t="s">
        <v>246</v>
      </c>
      <c r="B118" s="28" t="s">
        <v>247</v>
      </c>
      <c r="C118" s="102"/>
      <c r="D118" s="44">
        <f t="shared" si="36"/>
        <v>51250</v>
      </c>
      <c r="E118" s="44">
        <f t="shared" si="36"/>
        <v>51250</v>
      </c>
      <c r="F118" s="45">
        <f t="shared" si="37"/>
        <v>0</v>
      </c>
      <c r="G118" s="44">
        <f t="shared" si="36"/>
        <v>51250</v>
      </c>
      <c r="H118" s="57">
        <f t="shared" si="38"/>
        <v>51250</v>
      </c>
      <c r="I118" s="43">
        <f t="shared" si="17"/>
        <v>0</v>
      </c>
      <c r="J118" s="42">
        <f t="shared" si="18"/>
        <v>100</v>
      </c>
      <c r="K118" s="45"/>
      <c r="L118" s="111"/>
    </row>
    <row r="119" spans="1:12" ht="32.25" x14ac:dyDescent="0.25">
      <c r="A119" s="24" t="s">
        <v>180</v>
      </c>
      <c r="B119" s="28" t="s">
        <v>248</v>
      </c>
      <c r="C119" s="102"/>
      <c r="D119" s="44">
        <f t="shared" si="36"/>
        <v>51250</v>
      </c>
      <c r="E119" s="44">
        <f t="shared" si="36"/>
        <v>51250</v>
      </c>
      <c r="F119" s="45">
        <f t="shared" si="37"/>
        <v>0</v>
      </c>
      <c r="G119" s="44">
        <f t="shared" si="36"/>
        <v>51250</v>
      </c>
      <c r="H119" s="57">
        <f t="shared" si="38"/>
        <v>51250</v>
      </c>
      <c r="I119" s="43">
        <f t="shared" si="17"/>
        <v>0</v>
      </c>
      <c r="J119" s="42">
        <f t="shared" si="18"/>
        <v>100</v>
      </c>
      <c r="K119" s="45"/>
      <c r="L119" s="111"/>
    </row>
    <row r="120" spans="1:12" ht="21.75" x14ac:dyDescent="0.25">
      <c r="A120" s="24" t="s">
        <v>249</v>
      </c>
      <c r="B120" s="28" t="s">
        <v>250</v>
      </c>
      <c r="C120" s="102"/>
      <c r="D120" s="44">
        <v>51250</v>
      </c>
      <c r="E120" s="44">
        <f>E121</f>
        <v>51250</v>
      </c>
      <c r="F120" s="45">
        <f t="shared" si="37"/>
        <v>0</v>
      </c>
      <c r="G120" s="44">
        <f>G121</f>
        <v>51250</v>
      </c>
      <c r="H120" s="44">
        <f>H121</f>
        <v>51250</v>
      </c>
      <c r="I120" s="43">
        <f t="shared" si="17"/>
        <v>0</v>
      </c>
      <c r="J120" s="42">
        <f t="shared" si="18"/>
        <v>100</v>
      </c>
      <c r="K120" s="45"/>
      <c r="L120" s="111"/>
    </row>
    <row r="121" spans="1:12" ht="21.75" x14ac:dyDescent="0.25">
      <c r="A121" s="24" t="s">
        <v>61</v>
      </c>
      <c r="B121" s="28" t="s">
        <v>251</v>
      </c>
      <c r="C121" s="102"/>
      <c r="D121" s="44"/>
      <c r="E121" s="44">
        <f>E122+E123</f>
        <v>51250</v>
      </c>
      <c r="F121" s="45" t="s">
        <v>9</v>
      </c>
      <c r="G121" s="44">
        <f>G122+G123</f>
        <v>51250</v>
      </c>
      <c r="H121" s="44">
        <f>H122+H123</f>
        <v>51250</v>
      </c>
      <c r="I121" s="43">
        <f t="shared" si="17"/>
        <v>0</v>
      </c>
      <c r="J121" s="42">
        <f t="shared" si="18"/>
        <v>100</v>
      </c>
      <c r="K121" s="45"/>
      <c r="L121" s="111"/>
    </row>
    <row r="122" spans="1:12" x14ac:dyDescent="0.25">
      <c r="A122" s="34" t="s">
        <v>14</v>
      </c>
      <c r="B122" s="29" t="s">
        <v>252</v>
      </c>
      <c r="C122" s="102"/>
      <c r="D122" s="44"/>
      <c r="E122" s="44">
        <v>6250</v>
      </c>
      <c r="F122" s="45" t="s">
        <v>9</v>
      </c>
      <c r="G122" s="45">
        <v>6250</v>
      </c>
      <c r="H122" s="57">
        <v>6250</v>
      </c>
      <c r="I122" s="43">
        <f t="shared" si="17"/>
        <v>0</v>
      </c>
      <c r="J122" s="42">
        <f t="shared" si="18"/>
        <v>100</v>
      </c>
      <c r="K122" s="45"/>
      <c r="L122" s="111"/>
    </row>
    <row r="123" spans="1:12" s="53" customFormat="1" x14ac:dyDescent="0.25">
      <c r="A123" s="34" t="s">
        <v>17</v>
      </c>
      <c r="B123" s="29" t="s">
        <v>114</v>
      </c>
      <c r="C123" s="101"/>
      <c r="D123" s="47"/>
      <c r="E123" s="47">
        <v>45000</v>
      </c>
      <c r="F123" s="48" t="s">
        <v>9</v>
      </c>
      <c r="G123" s="48">
        <v>45000</v>
      </c>
      <c r="H123" s="58">
        <v>45000</v>
      </c>
      <c r="I123" s="43">
        <f t="shared" si="17"/>
        <v>0</v>
      </c>
      <c r="J123" s="42">
        <f t="shared" si="18"/>
        <v>100</v>
      </c>
      <c r="K123" s="45"/>
      <c r="L123" s="111"/>
    </row>
    <row r="124" spans="1:12" x14ac:dyDescent="0.25">
      <c r="D124" s="67"/>
      <c r="E124" s="67"/>
      <c r="F124" s="67"/>
      <c r="G124" s="67"/>
      <c r="H124" s="67"/>
      <c r="I124" s="67"/>
      <c r="J124" s="67"/>
      <c r="K124" s="67"/>
    </row>
    <row r="125" spans="1:12" x14ac:dyDescent="0.25">
      <c r="A125" s="15" t="s">
        <v>76</v>
      </c>
      <c r="K125" s="15" t="s">
        <v>77</v>
      </c>
    </row>
    <row r="126" spans="1:12" x14ac:dyDescent="0.25">
      <c r="A126" s="15" t="s">
        <v>28</v>
      </c>
    </row>
    <row r="127" spans="1:12" x14ac:dyDescent="0.25">
      <c r="A127" s="15" t="s">
        <v>72</v>
      </c>
      <c r="B127" s="15"/>
      <c r="C127" s="15"/>
      <c r="D127" s="15"/>
      <c r="E127" s="15"/>
      <c r="F127" s="15"/>
      <c r="G127" s="15"/>
      <c r="H127" s="62"/>
      <c r="I127" s="62"/>
      <c r="J127" s="15"/>
      <c r="K127" s="15"/>
    </row>
    <row r="128" spans="1:12" x14ac:dyDescent="0.25">
      <c r="A128" s="15" t="s">
        <v>28</v>
      </c>
      <c r="B128" s="15"/>
      <c r="C128" s="15"/>
      <c r="D128" s="15"/>
      <c r="E128" s="15"/>
      <c r="F128" s="15"/>
      <c r="G128" s="15"/>
      <c r="H128" s="62"/>
      <c r="I128" s="62"/>
      <c r="J128" s="15"/>
      <c r="K128" s="15" t="s">
        <v>30</v>
      </c>
    </row>
  </sheetData>
  <mergeCells count="17">
    <mergeCell ref="A2:K2"/>
    <mergeCell ref="A3:K3"/>
    <mergeCell ref="A5:A8"/>
    <mergeCell ref="B5:B8"/>
    <mergeCell ref="D5:E5"/>
    <mergeCell ref="D6:D8"/>
    <mergeCell ref="E6:E8"/>
    <mergeCell ref="F5:F8"/>
    <mergeCell ref="C5:C8"/>
    <mergeCell ref="G5:G8"/>
    <mergeCell ref="H5:H8"/>
    <mergeCell ref="I5:J6"/>
    <mergeCell ref="J7:J8"/>
    <mergeCell ref="I7:I8"/>
    <mergeCell ref="K5:L6"/>
    <mergeCell ref="K7:K8"/>
    <mergeCell ref="L7:L8"/>
  </mergeCells>
  <pageMargins left="1.299212598425197" right="0.31496062992125984" top="0.35433070866141736" bottom="0.15748031496062992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topLeftCell="B4" workbookViewId="0">
      <selection activeCell="D7" sqref="D7"/>
    </sheetView>
  </sheetViews>
  <sheetFormatPr defaultRowHeight="15" x14ac:dyDescent="0.25"/>
  <cols>
    <col min="1" max="1" width="39.42578125" customWidth="1"/>
    <col min="2" max="2" width="21" customWidth="1"/>
    <col min="3" max="3" width="12.7109375" customWidth="1"/>
    <col min="4" max="4" width="9.28515625" customWidth="1"/>
    <col min="5" max="5" width="14.28515625" customWidth="1"/>
    <col min="6" max="6" width="12.7109375" style="54" customWidth="1"/>
    <col min="7" max="7" width="13.42578125" customWidth="1"/>
    <col min="8" max="8" width="15.140625" style="54" customWidth="1"/>
    <col min="9" max="9" width="8.7109375" style="54" customWidth="1"/>
    <col min="10" max="10" width="12.7109375" customWidth="1"/>
    <col min="11" max="11" width="9.42578125" customWidth="1"/>
    <col min="12" max="12" width="11.425781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138" t="s">
        <v>47</v>
      </c>
      <c r="K1" s="138"/>
    </row>
    <row r="2" spans="1:13" ht="16.5" x14ac:dyDescent="0.25">
      <c r="A2" s="122" t="s">
        <v>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3" ht="33.75" customHeight="1" x14ac:dyDescent="0.25">
      <c r="A3" s="122" t="s">
        <v>255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63"/>
      <c r="M3" s="63"/>
    </row>
    <row r="4" spans="1:13" x14ac:dyDescent="0.25">
      <c r="A4" s="1"/>
      <c r="B4" s="2"/>
      <c r="C4" s="2"/>
      <c r="D4" s="2"/>
      <c r="E4" s="1"/>
      <c r="F4" s="64"/>
      <c r="G4" s="1"/>
      <c r="H4" s="65"/>
      <c r="I4" s="65"/>
      <c r="J4" s="3"/>
      <c r="K4" s="3" t="s">
        <v>48</v>
      </c>
    </row>
    <row r="5" spans="1:13" ht="36.75" customHeight="1" x14ac:dyDescent="0.25">
      <c r="A5" s="152" t="s">
        <v>1</v>
      </c>
      <c r="B5" s="152" t="s">
        <v>2</v>
      </c>
      <c r="C5" s="145" t="s">
        <v>138</v>
      </c>
      <c r="D5" s="146"/>
      <c r="E5" s="152" t="s">
        <v>150</v>
      </c>
      <c r="F5" s="149" t="s">
        <v>155</v>
      </c>
      <c r="G5" s="143" t="s">
        <v>156</v>
      </c>
      <c r="H5" s="145" t="s">
        <v>149</v>
      </c>
      <c r="I5" s="146"/>
      <c r="J5" s="139" t="s">
        <v>54</v>
      </c>
      <c r="K5" s="140"/>
      <c r="L5" s="155" t="s">
        <v>144</v>
      </c>
      <c r="M5" s="156"/>
    </row>
    <row r="6" spans="1:13" ht="92.25" customHeight="1" x14ac:dyDescent="0.25">
      <c r="A6" s="153"/>
      <c r="B6" s="153"/>
      <c r="C6" s="147"/>
      <c r="D6" s="148"/>
      <c r="E6" s="153"/>
      <c r="F6" s="150"/>
      <c r="G6" s="144"/>
      <c r="H6" s="147"/>
      <c r="I6" s="148"/>
      <c r="J6" s="141"/>
      <c r="K6" s="142"/>
      <c r="L6" s="157"/>
      <c r="M6" s="158"/>
    </row>
    <row r="7" spans="1:13" ht="25.5" x14ac:dyDescent="0.25">
      <c r="A7" s="154"/>
      <c r="B7" s="154"/>
      <c r="C7" s="89" t="s">
        <v>148</v>
      </c>
      <c r="D7" s="89" t="s">
        <v>143</v>
      </c>
      <c r="E7" s="154"/>
      <c r="F7" s="151"/>
      <c r="G7" s="4" t="s">
        <v>4</v>
      </c>
      <c r="H7" s="66" t="s">
        <v>4</v>
      </c>
      <c r="I7" s="66" t="s">
        <v>137</v>
      </c>
      <c r="J7" s="4" t="s">
        <v>4</v>
      </c>
      <c r="K7" s="4" t="s">
        <v>5</v>
      </c>
      <c r="L7" s="91" t="s">
        <v>142</v>
      </c>
      <c r="M7" s="91" t="s">
        <v>5</v>
      </c>
    </row>
    <row r="8" spans="1:13" ht="11.25" customHeight="1" x14ac:dyDescent="0.25">
      <c r="A8" s="134">
        <v>1</v>
      </c>
      <c r="B8" s="134">
        <v>2</v>
      </c>
      <c r="C8" s="134">
        <v>3</v>
      </c>
      <c r="D8" s="134">
        <v>4</v>
      </c>
      <c r="E8" s="134">
        <v>5</v>
      </c>
      <c r="F8" s="136">
        <v>6</v>
      </c>
      <c r="G8" s="134">
        <v>7</v>
      </c>
      <c r="H8" s="136">
        <v>8</v>
      </c>
      <c r="I8" s="136">
        <v>9</v>
      </c>
      <c r="J8" s="160">
        <v>10</v>
      </c>
      <c r="K8" s="162">
        <v>11</v>
      </c>
      <c r="L8" s="159">
        <v>12</v>
      </c>
      <c r="M8" s="159">
        <v>13</v>
      </c>
    </row>
    <row r="9" spans="1:13" ht="8.25" customHeight="1" x14ac:dyDescent="0.25">
      <c r="A9" s="135"/>
      <c r="B9" s="135"/>
      <c r="C9" s="113"/>
      <c r="D9" s="113"/>
      <c r="E9" s="135"/>
      <c r="F9" s="137"/>
      <c r="G9" s="135"/>
      <c r="H9" s="137"/>
      <c r="I9" s="137"/>
      <c r="J9" s="161"/>
      <c r="K9" s="163"/>
      <c r="L9" s="159"/>
      <c r="M9" s="159"/>
    </row>
    <row r="10" spans="1:13" ht="34.5" customHeight="1" x14ac:dyDescent="0.25">
      <c r="A10" s="8" t="s">
        <v>49</v>
      </c>
      <c r="B10" s="9"/>
      <c r="C10" s="73">
        <f>C11+C22</f>
        <v>149001.88</v>
      </c>
      <c r="D10" s="73">
        <f>C10/C36*100</f>
        <v>6.1653776390152233</v>
      </c>
      <c r="E10" s="72">
        <f>E11+E22</f>
        <v>254520</v>
      </c>
      <c r="F10" s="73">
        <f>F11+F22</f>
        <v>254520</v>
      </c>
      <c r="G10" s="72">
        <f>F10-E10</f>
        <v>0</v>
      </c>
      <c r="H10" s="73">
        <f>H11+H22</f>
        <v>257017.40999999997</v>
      </c>
      <c r="I10" s="73">
        <f>H10/H36*100</f>
        <v>9.0879328096919405</v>
      </c>
      <c r="J10" s="72">
        <f>H10-F10</f>
        <v>2497.4099999999744</v>
      </c>
      <c r="K10" s="72">
        <f>H10/F10*100</f>
        <v>100.98122347949079</v>
      </c>
      <c r="L10" s="164">
        <f>H10-C10</f>
        <v>108015.52999999997</v>
      </c>
      <c r="M10" s="164">
        <f>H10/C10*100</f>
        <v>172.49272962193496</v>
      </c>
    </row>
    <row r="11" spans="1:13" ht="20.25" customHeight="1" x14ac:dyDescent="0.25">
      <c r="A11" s="8" t="s">
        <v>52</v>
      </c>
      <c r="B11" s="9"/>
      <c r="C11" s="73">
        <f>C12+C16+C20</f>
        <v>143837.85</v>
      </c>
      <c r="D11" s="73">
        <f>C11/C10*100</f>
        <v>96.534251782594964</v>
      </c>
      <c r="E11" s="73">
        <f>E12+E16+E20+E14</f>
        <v>249720</v>
      </c>
      <c r="F11" s="73">
        <f>F12+F16+F20+F14</f>
        <v>249720</v>
      </c>
      <c r="G11" s="72">
        <f t="shared" ref="G11:G36" si="0">F11-E11</f>
        <v>0</v>
      </c>
      <c r="H11" s="73">
        <f>H12+H16+H20+H14</f>
        <v>252269.96999999997</v>
      </c>
      <c r="I11" s="73">
        <f>H11/H10*100</f>
        <v>98.15287221204197</v>
      </c>
      <c r="J11" s="72">
        <f t="shared" ref="J11:J36" si="1">H11-F11</f>
        <v>2549.9699999999721</v>
      </c>
      <c r="K11" s="72">
        <f t="shared" ref="K11:K36" si="2">H11/F11*100</f>
        <v>101.02113166746756</v>
      </c>
      <c r="L11" s="165">
        <f t="shared" ref="L11:L36" si="3">H11-C11</f>
        <v>108432.11999999997</v>
      </c>
      <c r="M11" s="165">
        <f t="shared" ref="M11:M36" si="4">H11/C11*100</f>
        <v>175.38496995053802</v>
      </c>
    </row>
    <row r="12" spans="1:13" x14ac:dyDescent="0.25">
      <c r="A12" s="10" t="s">
        <v>31</v>
      </c>
      <c r="B12" s="16" t="s">
        <v>33</v>
      </c>
      <c r="C12" s="73">
        <f>C13</f>
        <v>66107.7</v>
      </c>
      <c r="D12" s="73">
        <f>D13</f>
        <v>45.959877737327133</v>
      </c>
      <c r="E12" s="72">
        <f>E13</f>
        <v>80100</v>
      </c>
      <c r="F12" s="73">
        <f>F13</f>
        <v>80100</v>
      </c>
      <c r="G12" s="72">
        <f t="shared" si="0"/>
        <v>0</v>
      </c>
      <c r="H12" s="73">
        <f>H13</f>
        <v>80039.199999999997</v>
      </c>
      <c r="I12" s="73">
        <f>I13</f>
        <v>31.727597224513087</v>
      </c>
      <c r="J12" s="72">
        <f t="shared" si="1"/>
        <v>-60.80000000000291</v>
      </c>
      <c r="K12" s="72">
        <f t="shared" si="2"/>
        <v>99.924094881398247</v>
      </c>
      <c r="L12" s="164">
        <f t="shared" si="3"/>
        <v>13931.5</v>
      </c>
      <c r="M12" s="164">
        <f t="shared" si="4"/>
        <v>121.07394448755591</v>
      </c>
    </row>
    <row r="13" spans="1:13" x14ac:dyDescent="0.25">
      <c r="A13" s="11" t="s">
        <v>32</v>
      </c>
      <c r="B13" s="19" t="s">
        <v>115</v>
      </c>
      <c r="C13" s="75">
        <v>66107.7</v>
      </c>
      <c r="D13" s="75">
        <f>C13/C11*100</f>
        <v>45.959877737327133</v>
      </c>
      <c r="E13" s="74">
        <v>80100</v>
      </c>
      <c r="F13" s="75">
        <v>80100</v>
      </c>
      <c r="G13" s="74">
        <f t="shared" si="0"/>
        <v>0</v>
      </c>
      <c r="H13" s="75">
        <v>80039.199999999997</v>
      </c>
      <c r="I13" s="75">
        <f>H13/H11*100</f>
        <v>31.727597224513087</v>
      </c>
      <c r="J13" s="74">
        <f t="shared" si="1"/>
        <v>-60.80000000000291</v>
      </c>
      <c r="K13" s="74">
        <f t="shared" si="2"/>
        <v>99.924094881398247</v>
      </c>
      <c r="L13" s="165">
        <f t="shared" si="3"/>
        <v>13931.5</v>
      </c>
      <c r="M13" s="165">
        <f t="shared" si="4"/>
        <v>121.07394448755591</v>
      </c>
    </row>
    <row r="14" spans="1:13" ht="39" x14ac:dyDescent="0.25">
      <c r="A14" s="10" t="s">
        <v>151</v>
      </c>
      <c r="B14" s="16" t="s">
        <v>153</v>
      </c>
      <c r="C14" s="73"/>
      <c r="D14" s="73"/>
      <c r="E14" s="72">
        <f>E15</f>
        <v>69720</v>
      </c>
      <c r="F14" s="72">
        <f>F15</f>
        <v>69720</v>
      </c>
      <c r="G14" s="74">
        <f t="shared" si="0"/>
        <v>0</v>
      </c>
      <c r="H14" s="73">
        <f>H15</f>
        <v>72535.429999999993</v>
      </c>
      <c r="I14" s="73">
        <f t="shared" ref="I14:I15" si="5">H14/H12*100</f>
        <v>90.624881308159004</v>
      </c>
      <c r="J14" s="74">
        <f t="shared" si="1"/>
        <v>2815.429999999993</v>
      </c>
      <c r="K14" s="74">
        <f t="shared" si="2"/>
        <v>104.03819563970164</v>
      </c>
      <c r="L14" s="164"/>
      <c r="M14" s="164"/>
    </row>
    <row r="15" spans="1:13" ht="39" x14ac:dyDescent="0.25">
      <c r="A15" s="11" t="s">
        <v>152</v>
      </c>
      <c r="B15" s="19" t="s">
        <v>154</v>
      </c>
      <c r="C15" s="75"/>
      <c r="D15" s="75"/>
      <c r="E15" s="74">
        <v>69720</v>
      </c>
      <c r="F15" s="75">
        <v>69720</v>
      </c>
      <c r="G15" s="74">
        <f t="shared" si="0"/>
        <v>0</v>
      </c>
      <c r="H15" s="75">
        <v>72535.429999999993</v>
      </c>
      <c r="I15" s="75">
        <f t="shared" si="5"/>
        <v>90.624881308159004</v>
      </c>
      <c r="J15" s="74">
        <f t="shared" si="1"/>
        <v>2815.429999999993</v>
      </c>
      <c r="K15" s="74">
        <f t="shared" si="2"/>
        <v>104.03819563970164</v>
      </c>
      <c r="L15" s="165"/>
      <c r="M15" s="165"/>
    </row>
    <row r="16" spans="1:13" x14ac:dyDescent="0.25">
      <c r="A16" s="10" t="s">
        <v>34</v>
      </c>
      <c r="B16" s="17" t="s">
        <v>36</v>
      </c>
      <c r="C16" s="73">
        <f>SUM(C17:C19)</f>
        <v>74560.150000000009</v>
      </c>
      <c r="D16" s="73">
        <f>C16/C11*100</f>
        <v>51.836251723729191</v>
      </c>
      <c r="E16" s="72">
        <f>SUM(E17:E19)</f>
        <v>97700</v>
      </c>
      <c r="F16" s="73">
        <f>SUM(F17:F19)</f>
        <v>97700</v>
      </c>
      <c r="G16" s="72">
        <f t="shared" si="0"/>
        <v>0</v>
      </c>
      <c r="H16" s="73">
        <f>SUM(H17:H19)</f>
        <v>97545.34</v>
      </c>
      <c r="I16" s="73">
        <f>H16/H11*100</f>
        <v>38.667043881600335</v>
      </c>
      <c r="J16" s="72">
        <f t="shared" si="1"/>
        <v>-154.66000000000349</v>
      </c>
      <c r="K16" s="72">
        <f t="shared" si="2"/>
        <v>99.841699078812681</v>
      </c>
      <c r="L16" s="164">
        <f t="shared" si="3"/>
        <v>22985.189999999988</v>
      </c>
      <c r="M16" s="164">
        <f t="shared" si="4"/>
        <v>130.82771426827867</v>
      </c>
    </row>
    <row r="17" spans="1:13" x14ac:dyDescent="0.25">
      <c r="A17" s="11" t="s">
        <v>35</v>
      </c>
      <c r="B17" s="18" t="s">
        <v>41</v>
      </c>
      <c r="C17" s="75">
        <v>40852.22</v>
      </c>
      <c r="D17" s="75">
        <f>C17/C11*100</f>
        <v>28.401578583105909</v>
      </c>
      <c r="E17" s="74">
        <v>64700</v>
      </c>
      <c r="F17" s="74">
        <v>64700</v>
      </c>
      <c r="G17" s="74">
        <f t="shared" si="0"/>
        <v>0</v>
      </c>
      <c r="H17" s="75">
        <v>64649.74</v>
      </c>
      <c r="I17" s="75">
        <f>H17/H11*100</f>
        <v>25.627204062378095</v>
      </c>
      <c r="J17" s="74">
        <f t="shared" si="1"/>
        <v>-50.260000000002037</v>
      </c>
      <c r="K17" s="74">
        <f t="shared" si="2"/>
        <v>99.922318392581147</v>
      </c>
      <c r="L17" s="165">
        <f t="shared" si="3"/>
        <v>23797.519999999997</v>
      </c>
      <c r="M17" s="165">
        <f t="shared" si="4"/>
        <v>158.25269716064389</v>
      </c>
    </row>
    <row r="18" spans="1:13" x14ac:dyDescent="0.25">
      <c r="A18" s="11" t="s">
        <v>37</v>
      </c>
      <c r="B18" s="18" t="s">
        <v>42</v>
      </c>
      <c r="C18" s="75">
        <v>8501.16</v>
      </c>
      <c r="D18" s="75">
        <f>C18/C11*100</f>
        <v>5.9102385081534514</v>
      </c>
      <c r="E18" s="74">
        <v>6500</v>
      </c>
      <c r="F18" s="74">
        <v>6500</v>
      </c>
      <c r="G18" s="74">
        <f t="shared" si="0"/>
        <v>0</v>
      </c>
      <c r="H18" s="75">
        <v>6459.16</v>
      </c>
      <c r="I18" s="75">
        <f>H18/H11*100</f>
        <v>2.560415732399699</v>
      </c>
      <c r="J18" s="74">
        <f t="shared" si="1"/>
        <v>-40.840000000000146</v>
      </c>
      <c r="K18" s="74">
        <f t="shared" si="2"/>
        <v>99.3716923076923</v>
      </c>
      <c r="L18" s="165">
        <f t="shared" si="3"/>
        <v>-2042</v>
      </c>
      <c r="M18" s="165">
        <f t="shared" si="4"/>
        <v>75.979748646067122</v>
      </c>
    </row>
    <row r="19" spans="1:13" x14ac:dyDescent="0.25">
      <c r="A19" s="11" t="s">
        <v>38</v>
      </c>
      <c r="B19" s="18" t="s">
        <v>43</v>
      </c>
      <c r="C19" s="75">
        <v>25206.77</v>
      </c>
      <c r="D19" s="75">
        <f>C19/C11*100</f>
        <v>17.524434632469827</v>
      </c>
      <c r="E19" s="74">
        <v>26500</v>
      </c>
      <c r="F19" s="74">
        <v>26500</v>
      </c>
      <c r="G19" s="74">
        <f t="shared" si="0"/>
        <v>0</v>
      </c>
      <c r="H19" s="75">
        <v>26436.44</v>
      </c>
      <c r="I19" s="75">
        <f>H19/H11*100</f>
        <v>10.479424086822542</v>
      </c>
      <c r="J19" s="74">
        <f t="shared" si="1"/>
        <v>-63.56000000000131</v>
      </c>
      <c r="K19" s="74">
        <f t="shared" si="2"/>
        <v>99.760150943396226</v>
      </c>
      <c r="L19" s="165">
        <f t="shared" si="3"/>
        <v>1229.6699999999983</v>
      </c>
      <c r="M19" s="165">
        <f t="shared" si="4"/>
        <v>104.87833228930164</v>
      </c>
    </row>
    <row r="20" spans="1:13" x14ac:dyDescent="0.25">
      <c r="A20" s="10" t="s">
        <v>39</v>
      </c>
      <c r="B20" s="17" t="s">
        <v>134</v>
      </c>
      <c r="C20" s="73">
        <f>C21</f>
        <v>3170</v>
      </c>
      <c r="D20" s="73">
        <f>D21</f>
        <v>2.2038705389436783</v>
      </c>
      <c r="E20" s="72">
        <f>E21</f>
        <v>2200</v>
      </c>
      <c r="F20" s="73">
        <f>F21</f>
        <v>2200</v>
      </c>
      <c r="G20" s="72">
        <f t="shared" si="0"/>
        <v>0</v>
      </c>
      <c r="H20" s="73">
        <f>H21</f>
        <v>2150</v>
      </c>
      <c r="I20" s="73">
        <f>H20/H11*100</f>
        <v>0.85226156724084123</v>
      </c>
      <c r="J20" s="72">
        <f t="shared" si="1"/>
        <v>-50</v>
      </c>
      <c r="K20" s="72">
        <f t="shared" si="2"/>
        <v>97.727272727272734</v>
      </c>
      <c r="L20" s="164">
        <f t="shared" si="3"/>
        <v>-1020</v>
      </c>
      <c r="M20" s="164">
        <f t="shared" si="4"/>
        <v>67.823343848580436</v>
      </c>
    </row>
    <row r="21" spans="1:13" ht="26.25" x14ac:dyDescent="0.25">
      <c r="A21" s="11" t="s">
        <v>40</v>
      </c>
      <c r="B21" s="18" t="s">
        <v>133</v>
      </c>
      <c r="C21" s="75">
        <v>3170</v>
      </c>
      <c r="D21" s="75">
        <f>C21/C11*100</f>
        <v>2.2038705389436783</v>
      </c>
      <c r="E21" s="74">
        <v>2200</v>
      </c>
      <c r="F21" s="75">
        <v>2200</v>
      </c>
      <c r="G21" s="72">
        <f t="shared" si="0"/>
        <v>0</v>
      </c>
      <c r="H21" s="75">
        <v>2150</v>
      </c>
      <c r="I21" s="75">
        <f>H21/H11*100</f>
        <v>0.85226156724084123</v>
      </c>
      <c r="J21" s="74">
        <f t="shared" si="1"/>
        <v>-50</v>
      </c>
      <c r="K21" s="74">
        <f t="shared" si="2"/>
        <v>97.727272727272734</v>
      </c>
      <c r="L21" s="165">
        <f t="shared" si="3"/>
        <v>-1020</v>
      </c>
      <c r="M21" s="165">
        <f t="shared" si="4"/>
        <v>67.823343848580436</v>
      </c>
    </row>
    <row r="22" spans="1:13" ht="16.5" customHeight="1" x14ac:dyDescent="0.25">
      <c r="A22" s="10" t="s">
        <v>53</v>
      </c>
      <c r="B22" s="18"/>
      <c r="C22" s="73">
        <f>C23</f>
        <v>5164.03</v>
      </c>
      <c r="D22" s="73">
        <v>3.47</v>
      </c>
      <c r="E22" s="72">
        <f>E23</f>
        <v>4800</v>
      </c>
      <c r="F22" s="73">
        <f>F23</f>
        <v>4800</v>
      </c>
      <c r="G22" s="72">
        <f t="shared" si="0"/>
        <v>0</v>
      </c>
      <c r="H22" s="73">
        <f>H23</f>
        <v>4747.4399999999996</v>
      </c>
      <c r="I22" s="73">
        <v>3.47</v>
      </c>
      <c r="J22" s="72">
        <f t="shared" si="1"/>
        <v>-52.5600000000004</v>
      </c>
      <c r="K22" s="72">
        <f t="shared" si="2"/>
        <v>98.904999999999987</v>
      </c>
      <c r="L22" s="164">
        <f t="shared" si="3"/>
        <v>-416.59000000000015</v>
      </c>
      <c r="M22" s="164">
        <f t="shared" si="4"/>
        <v>91.932850893585055</v>
      </c>
    </row>
    <row r="23" spans="1:13" ht="51.75" x14ac:dyDescent="0.25">
      <c r="A23" s="10" t="s">
        <v>44</v>
      </c>
      <c r="B23" s="17" t="s">
        <v>135</v>
      </c>
      <c r="C23" s="73">
        <f>C24</f>
        <v>5164.03</v>
      </c>
      <c r="D23" s="73">
        <f>D24</f>
        <v>100</v>
      </c>
      <c r="E23" s="72">
        <f>SUM(E24:E24)</f>
        <v>4800</v>
      </c>
      <c r="F23" s="73">
        <f>F24</f>
        <v>4800</v>
      </c>
      <c r="G23" s="72">
        <f t="shared" si="0"/>
        <v>0</v>
      </c>
      <c r="H23" s="73">
        <f>H24</f>
        <v>4747.4399999999996</v>
      </c>
      <c r="I23" s="73">
        <v>3.47</v>
      </c>
      <c r="J23" s="72">
        <f t="shared" si="1"/>
        <v>-52.5600000000004</v>
      </c>
      <c r="K23" s="72">
        <f t="shared" si="2"/>
        <v>98.904999999999987</v>
      </c>
      <c r="L23" s="164">
        <f t="shared" si="3"/>
        <v>-416.59000000000015</v>
      </c>
      <c r="M23" s="164">
        <f t="shared" si="4"/>
        <v>91.932850893585055</v>
      </c>
    </row>
    <row r="24" spans="1:13" ht="90" x14ac:dyDescent="0.25">
      <c r="A24" s="11" t="s">
        <v>116</v>
      </c>
      <c r="B24" s="18" t="s">
        <v>117</v>
      </c>
      <c r="C24" s="75">
        <v>5164.03</v>
      </c>
      <c r="D24" s="75">
        <v>100</v>
      </c>
      <c r="E24" s="74">
        <v>4800</v>
      </c>
      <c r="F24" s="75">
        <v>4800</v>
      </c>
      <c r="G24" s="74">
        <f t="shared" si="0"/>
        <v>0</v>
      </c>
      <c r="H24" s="75">
        <v>4747.4399999999996</v>
      </c>
      <c r="I24" s="75">
        <v>100</v>
      </c>
      <c r="J24" s="74">
        <f t="shared" si="1"/>
        <v>-52.5600000000004</v>
      </c>
      <c r="K24" s="74">
        <f t="shared" si="2"/>
        <v>98.904999999999987</v>
      </c>
      <c r="L24" s="165">
        <f t="shared" si="3"/>
        <v>-416.59000000000015</v>
      </c>
      <c r="M24" s="165">
        <f t="shared" si="4"/>
        <v>91.932850893585055</v>
      </c>
    </row>
    <row r="25" spans="1:13" x14ac:dyDescent="0.25">
      <c r="A25" s="12" t="s">
        <v>45</v>
      </c>
      <c r="B25" s="17" t="s">
        <v>118</v>
      </c>
      <c r="C25" s="73">
        <f>C26</f>
        <v>2267750</v>
      </c>
      <c r="D25" s="73">
        <f>C25/C36*100</f>
        <v>93.834622360984781</v>
      </c>
      <c r="E25" s="72">
        <f>E26</f>
        <v>2571100</v>
      </c>
      <c r="F25" s="73">
        <f>F26</f>
        <v>2571100</v>
      </c>
      <c r="G25" s="72">
        <f t="shared" si="0"/>
        <v>0</v>
      </c>
      <c r="H25" s="73">
        <f>H26</f>
        <v>2571100</v>
      </c>
      <c r="I25" s="73">
        <f>H25/H36*100</f>
        <v>90.912067190308051</v>
      </c>
      <c r="J25" s="72">
        <f t="shared" si="1"/>
        <v>0</v>
      </c>
      <c r="K25" s="72">
        <f t="shared" si="2"/>
        <v>100</v>
      </c>
      <c r="L25" s="164">
        <f t="shared" si="3"/>
        <v>303350</v>
      </c>
      <c r="M25" s="164">
        <f t="shared" si="4"/>
        <v>113.37669496196672</v>
      </c>
    </row>
    <row r="26" spans="1:13" ht="33" x14ac:dyDescent="0.25">
      <c r="A26" s="12" t="s">
        <v>27</v>
      </c>
      <c r="B26" s="17" t="s">
        <v>119</v>
      </c>
      <c r="C26" s="73">
        <f>C27+C30+C31+C34</f>
        <v>2267750</v>
      </c>
      <c r="D26" s="73">
        <f>C26/C25*100</f>
        <v>100</v>
      </c>
      <c r="E26" s="72">
        <f>E27+E30+E31+E34</f>
        <v>2571100</v>
      </c>
      <c r="F26" s="73">
        <f>F27+F30+F31+F34</f>
        <v>2571100</v>
      </c>
      <c r="G26" s="72">
        <f t="shared" si="0"/>
        <v>0</v>
      </c>
      <c r="H26" s="73">
        <f>H27+H30+H31+H34</f>
        <v>2571100</v>
      </c>
      <c r="I26" s="73">
        <f>H26/H25*100</f>
        <v>100</v>
      </c>
      <c r="J26" s="72">
        <f t="shared" si="1"/>
        <v>0</v>
      </c>
      <c r="K26" s="72">
        <f t="shared" si="2"/>
        <v>100</v>
      </c>
      <c r="L26" s="164">
        <f t="shared" si="3"/>
        <v>303350</v>
      </c>
      <c r="M26" s="164">
        <f t="shared" si="4"/>
        <v>113.37669496196672</v>
      </c>
    </row>
    <row r="27" spans="1:13" ht="22.5" customHeight="1" x14ac:dyDescent="0.25">
      <c r="A27" s="12" t="s">
        <v>132</v>
      </c>
      <c r="B27" s="17" t="s">
        <v>120</v>
      </c>
      <c r="C27" s="73">
        <f t="shared" ref="C27:F28" si="6">C28</f>
        <v>279700</v>
      </c>
      <c r="D27" s="73">
        <f t="shared" si="6"/>
        <v>12.33381104619116</v>
      </c>
      <c r="E27" s="72">
        <f t="shared" si="6"/>
        <v>56700</v>
      </c>
      <c r="F27" s="73">
        <f t="shared" si="6"/>
        <v>56700</v>
      </c>
      <c r="G27" s="72">
        <f t="shared" si="0"/>
        <v>0</v>
      </c>
      <c r="H27" s="73">
        <f>H28</f>
        <v>56700</v>
      </c>
      <c r="I27" s="73">
        <f>I29</f>
        <v>2.2052817860059899</v>
      </c>
      <c r="J27" s="72">
        <f t="shared" si="1"/>
        <v>0</v>
      </c>
      <c r="K27" s="72">
        <f t="shared" si="2"/>
        <v>100</v>
      </c>
      <c r="L27" s="164">
        <f t="shared" si="3"/>
        <v>-223000</v>
      </c>
      <c r="M27" s="164">
        <f t="shared" si="4"/>
        <v>20.271719699678226</v>
      </c>
    </row>
    <row r="28" spans="1:13" ht="16.5" customHeight="1" x14ac:dyDescent="0.25">
      <c r="A28" s="13" t="s">
        <v>124</v>
      </c>
      <c r="B28" s="18" t="s">
        <v>125</v>
      </c>
      <c r="C28" s="75">
        <f t="shared" si="6"/>
        <v>279700</v>
      </c>
      <c r="D28" s="75">
        <f t="shared" si="6"/>
        <v>12.33381104619116</v>
      </c>
      <c r="E28" s="74">
        <f t="shared" si="6"/>
        <v>56700</v>
      </c>
      <c r="F28" s="75">
        <f t="shared" si="6"/>
        <v>56700</v>
      </c>
      <c r="G28" s="74">
        <f t="shared" si="0"/>
        <v>0</v>
      </c>
      <c r="H28" s="75">
        <f>H29</f>
        <v>56700</v>
      </c>
      <c r="I28" s="75">
        <f>I29</f>
        <v>2.2052817860059899</v>
      </c>
      <c r="J28" s="74">
        <f t="shared" si="1"/>
        <v>0</v>
      </c>
      <c r="K28" s="74">
        <f t="shared" si="2"/>
        <v>100</v>
      </c>
      <c r="L28" s="165">
        <f t="shared" si="3"/>
        <v>-223000</v>
      </c>
      <c r="M28" s="165">
        <f t="shared" si="4"/>
        <v>20.271719699678226</v>
      </c>
    </row>
    <row r="29" spans="1:13" ht="23.25" x14ac:dyDescent="0.25">
      <c r="A29" s="13" t="s">
        <v>126</v>
      </c>
      <c r="B29" s="18" t="s">
        <v>121</v>
      </c>
      <c r="C29" s="75">
        <v>279700</v>
      </c>
      <c r="D29" s="75">
        <f>C29/C25*100</f>
        <v>12.33381104619116</v>
      </c>
      <c r="E29" s="74">
        <v>56700</v>
      </c>
      <c r="F29" s="75">
        <v>56700</v>
      </c>
      <c r="G29" s="74">
        <f t="shared" si="0"/>
        <v>0</v>
      </c>
      <c r="H29" s="75">
        <v>56700</v>
      </c>
      <c r="I29" s="75">
        <f>H29/H25*100</f>
        <v>2.2052817860059899</v>
      </c>
      <c r="J29" s="74">
        <f t="shared" ref="J29" si="7">H29-F29</f>
        <v>0</v>
      </c>
      <c r="K29" s="74">
        <f t="shared" ref="K29" si="8">H29/F29*100</f>
        <v>100</v>
      </c>
      <c r="L29" s="165">
        <f t="shared" si="3"/>
        <v>-223000</v>
      </c>
      <c r="M29" s="165">
        <f t="shared" si="4"/>
        <v>20.271719699678226</v>
      </c>
    </row>
    <row r="30" spans="1:13" x14ac:dyDescent="0.25">
      <c r="A30" s="20" t="s">
        <v>55</v>
      </c>
      <c r="B30" s="17" t="s">
        <v>122</v>
      </c>
      <c r="C30" s="73">
        <v>220000</v>
      </c>
      <c r="D30" s="73">
        <f>C30/C26*100</f>
        <v>9.7012457281446363</v>
      </c>
      <c r="E30" s="72"/>
      <c r="F30" s="73"/>
      <c r="G30" s="72">
        <f t="shared" si="0"/>
        <v>0</v>
      </c>
      <c r="H30" s="73"/>
      <c r="I30" s="73">
        <f>H30/H26*100</f>
        <v>0</v>
      </c>
      <c r="J30" s="72">
        <f t="shared" si="1"/>
        <v>0</v>
      </c>
      <c r="K30" s="72"/>
      <c r="L30" s="164">
        <f t="shared" si="3"/>
        <v>-220000</v>
      </c>
      <c r="M30" s="164">
        <f t="shared" si="4"/>
        <v>0</v>
      </c>
    </row>
    <row r="31" spans="1:13" ht="26.25" x14ac:dyDescent="0.25">
      <c r="A31" s="69" t="s">
        <v>75</v>
      </c>
      <c r="B31" s="17" t="s">
        <v>127</v>
      </c>
      <c r="C31" s="73">
        <f>SUM(C32:C33)</f>
        <v>18000</v>
      </c>
      <c r="D31" s="73">
        <f>SUM(D32:D33)</f>
        <v>0.79373828684819758</v>
      </c>
      <c r="E31" s="72">
        <f>E32+E33</f>
        <v>16300</v>
      </c>
      <c r="F31" s="73">
        <f>F32+F33</f>
        <v>16300</v>
      </c>
      <c r="G31" s="72">
        <f t="shared" si="0"/>
        <v>0</v>
      </c>
      <c r="H31" s="73">
        <f>SUM(H32:H33)</f>
        <v>16300</v>
      </c>
      <c r="I31" s="73">
        <f>H31/H26*100</f>
        <v>0.63396989615339738</v>
      </c>
      <c r="J31" s="72">
        <f t="shared" si="1"/>
        <v>0</v>
      </c>
      <c r="K31" s="72">
        <f t="shared" si="2"/>
        <v>100</v>
      </c>
      <c r="L31" s="164">
        <f t="shared" si="3"/>
        <v>-1700</v>
      </c>
      <c r="M31" s="164">
        <f t="shared" si="4"/>
        <v>90.555555555555557</v>
      </c>
    </row>
    <row r="32" spans="1:13" ht="39.75" customHeight="1" x14ac:dyDescent="0.25">
      <c r="A32" s="70" t="s">
        <v>73</v>
      </c>
      <c r="B32" s="18" t="s">
        <v>128</v>
      </c>
      <c r="C32" s="76">
        <v>5000</v>
      </c>
      <c r="D32" s="76">
        <f>C32/C25*100</f>
        <v>0.22048285745783266</v>
      </c>
      <c r="E32" s="74">
        <v>3900</v>
      </c>
      <c r="F32" s="75">
        <v>3900</v>
      </c>
      <c r="G32" s="74">
        <f t="shared" si="0"/>
        <v>0</v>
      </c>
      <c r="H32" s="76">
        <v>3900</v>
      </c>
      <c r="I32" s="76">
        <f>H32/H25*100</f>
        <v>0.15168604877289876</v>
      </c>
      <c r="J32" s="74">
        <f t="shared" si="1"/>
        <v>0</v>
      </c>
      <c r="K32" s="74">
        <f t="shared" si="2"/>
        <v>100</v>
      </c>
      <c r="L32" s="165">
        <f t="shared" si="3"/>
        <v>-1100</v>
      </c>
      <c r="M32" s="165">
        <f t="shared" si="4"/>
        <v>78</v>
      </c>
    </row>
    <row r="33" spans="1:13" ht="39" customHeight="1" x14ac:dyDescent="0.25">
      <c r="A33" s="70" t="s">
        <v>74</v>
      </c>
      <c r="B33" s="18" t="s">
        <v>129</v>
      </c>
      <c r="C33" s="76">
        <v>13000</v>
      </c>
      <c r="D33" s="77">
        <f t="shared" ref="D33:D34" si="9">C33/C25*100</f>
        <v>0.57325542939036489</v>
      </c>
      <c r="E33" s="74">
        <v>12400</v>
      </c>
      <c r="F33" s="75">
        <v>12400</v>
      </c>
      <c r="G33" s="74">
        <f t="shared" si="0"/>
        <v>0</v>
      </c>
      <c r="H33" s="76">
        <v>12400</v>
      </c>
      <c r="I33" s="76">
        <f>H33/H25*100</f>
        <v>0.48228384738049862</v>
      </c>
      <c r="J33" s="74">
        <f t="shared" si="1"/>
        <v>0</v>
      </c>
      <c r="K33" s="74">
        <f t="shared" si="2"/>
        <v>100</v>
      </c>
      <c r="L33" s="165">
        <f t="shared" si="3"/>
        <v>-600</v>
      </c>
      <c r="M33" s="165">
        <f t="shared" si="4"/>
        <v>95.384615384615387</v>
      </c>
    </row>
    <row r="34" spans="1:13" s="51" customFormat="1" x14ac:dyDescent="0.25">
      <c r="A34" s="68" t="s">
        <v>50</v>
      </c>
      <c r="B34" s="17" t="s">
        <v>123</v>
      </c>
      <c r="C34" s="77">
        <f>C35</f>
        <v>1750050</v>
      </c>
      <c r="D34" s="77">
        <f t="shared" si="9"/>
        <v>77.171204938816004</v>
      </c>
      <c r="E34" s="72">
        <f>E35</f>
        <v>2498100</v>
      </c>
      <c r="F34" s="73">
        <f>F35</f>
        <v>2498100</v>
      </c>
      <c r="G34" s="72">
        <f t="shared" si="0"/>
        <v>0</v>
      </c>
      <c r="H34" s="77">
        <f>H35</f>
        <v>2498100</v>
      </c>
      <c r="I34" s="77">
        <f>H34/H26*100</f>
        <v>97.160748317840614</v>
      </c>
      <c r="J34" s="72">
        <f t="shared" ref="J34:J35" si="10">H34-F34</f>
        <v>0</v>
      </c>
      <c r="K34" s="72">
        <f t="shared" ref="K34:K35" si="11">H34/F34*100</f>
        <v>100</v>
      </c>
      <c r="L34" s="164">
        <f t="shared" si="3"/>
        <v>748050</v>
      </c>
      <c r="M34" s="164">
        <f t="shared" si="4"/>
        <v>142.7444930144853</v>
      </c>
    </row>
    <row r="35" spans="1:13" s="52" customFormat="1" ht="25.5" customHeight="1" x14ac:dyDescent="0.25">
      <c r="A35" s="71" t="s">
        <v>130</v>
      </c>
      <c r="B35" s="18" t="s">
        <v>131</v>
      </c>
      <c r="C35" s="78">
        <v>1750050</v>
      </c>
      <c r="D35" s="76">
        <f>C35/C26*100</f>
        <v>77.171204938816004</v>
      </c>
      <c r="E35" s="74">
        <v>2498100</v>
      </c>
      <c r="F35" s="75">
        <v>2498100</v>
      </c>
      <c r="G35" s="74">
        <f t="shared" si="0"/>
        <v>0</v>
      </c>
      <c r="H35" s="78">
        <v>2498100</v>
      </c>
      <c r="I35" s="76">
        <f>H35/H26*100</f>
        <v>97.160748317840614</v>
      </c>
      <c r="J35" s="74">
        <f t="shared" si="10"/>
        <v>0</v>
      </c>
      <c r="K35" s="74">
        <f t="shared" si="11"/>
        <v>100</v>
      </c>
      <c r="L35" s="165">
        <f t="shared" si="3"/>
        <v>748050</v>
      </c>
      <c r="M35" s="165">
        <f t="shared" si="4"/>
        <v>142.7444930144853</v>
      </c>
    </row>
    <row r="36" spans="1:13" ht="18" customHeight="1" x14ac:dyDescent="0.25">
      <c r="A36" s="6" t="s">
        <v>46</v>
      </c>
      <c r="B36" s="5"/>
      <c r="C36" s="80">
        <f>C10+C25</f>
        <v>2416751.88</v>
      </c>
      <c r="D36" s="80">
        <v>100</v>
      </c>
      <c r="E36" s="79">
        <f>E10+E25</f>
        <v>2825620</v>
      </c>
      <c r="F36" s="80">
        <f>F10+F25</f>
        <v>2825620</v>
      </c>
      <c r="G36" s="72">
        <f t="shared" si="0"/>
        <v>0</v>
      </c>
      <c r="H36" s="80">
        <f>H10+H25</f>
        <v>2828117.41</v>
      </c>
      <c r="I36" s="80">
        <v>100</v>
      </c>
      <c r="J36" s="81">
        <f t="shared" si="1"/>
        <v>2497.410000000149</v>
      </c>
      <c r="K36" s="72">
        <f t="shared" si="2"/>
        <v>100.08838449614599</v>
      </c>
      <c r="L36" s="164">
        <f t="shared" si="3"/>
        <v>411365.53000000026</v>
      </c>
      <c r="M36" s="164">
        <f t="shared" si="4"/>
        <v>117.02142174396488</v>
      </c>
    </row>
    <row r="37" spans="1:13" ht="15.75" x14ac:dyDescent="0.25">
      <c r="A37" s="7"/>
    </row>
    <row r="38" spans="1:13" ht="27" customHeight="1" x14ac:dyDescent="0.25">
      <c r="A38" s="15" t="s">
        <v>76</v>
      </c>
      <c r="B38" s="15"/>
      <c r="C38" s="15"/>
      <c r="D38" s="15"/>
      <c r="E38" s="15"/>
      <c r="F38" s="62"/>
      <c r="G38" s="15"/>
      <c r="H38" s="62"/>
      <c r="I38" s="62"/>
      <c r="J38" s="15"/>
      <c r="K38" s="15" t="s">
        <v>77</v>
      </c>
    </row>
    <row r="39" spans="1:13" ht="18.75" customHeight="1" x14ac:dyDescent="0.25">
      <c r="A39" s="15" t="s">
        <v>28</v>
      </c>
      <c r="B39" s="15"/>
      <c r="C39" s="15"/>
      <c r="D39" s="15"/>
      <c r="E39" s="15"/>
      <c r="F39" s="62"/>
      <c r="G39" s="15"/>
      <c r="H39" s="62"/>
      <c r="I39" s="62"/>
      <c r="J39" s="15"/>
    </row>
    <row r="40" spans="1:13" ht="18.75" customHeight="1" x14ac:dyDescent="0.25">
      <c r="A40" s="15" t="s">
        <v>29</v>
      </c>
      <c r="B40" s="15"/>
      <c r="C40" s="15"/>
      <c r="D40" s="15"/>
      <c r="E40" s="15"/>
      <c r="F40" s="62"/>
      <c r="G40" s="15"/>
      <c r="H40" s="62"/>
      <c r="I40" s="62"/>
      <c r="J40" s="15"/>
      <c r="K40" s="15" t="s">
        <v>30</v>
      </c>
    </row>
    <row r="41" spans="1:13" ht="18.75" customHeight="1" x14ac:dyDescent="0.25">
      <c r="A41" s="15" t="s">
        <v>28</v>
      </c>
      <c r="B41" s="15"/>
      <c r="C41" s="15"/>
      <c r="D41" s="15"/>
      <c r="E41" s="15"/>
      <c r="F41" s="62"/>
      <c r="G41" s="15"/>
      <c r="H41" s="62"/>
      <c r="I41" s="62"/>
      <c r="J41" s="15"/>
    </row>
    <row r="42" spans="1:13" x14ac:dyDescent="0.25">
      <c r="A42" s="15"/>
    </row>
  </sheetData>
  <mergeCells count="25">
    <mergeCell ref="L5:M6"/>
    <mergeCell ref="C8:C9"/>
    <mergeCell ref="D8:D9"/>
    <mergeCell ref="L8:L9"/>
    <mergeCell ref="M8:M9"/>
    <mergeCell ref="J8:J9"/>
    <mergeCell ref="K8:K9"/>
    <mergeCell ref="H8:H9"/>
    <mergeCell ref="I8:I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A8:A9"/>
    <mergeCell ref="B8:B9"/>
    <mergeCell ref="E8:E9"/>
    <mergeCell ref="F8:F9"/>
    <mergeCell ref="G8:G9"/>
  </mergeCells>
  <pageMargins left="1.299212598425197" right="0.5118110236220472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2015-04-17T02:53:27Z</dcterms:modified>
</cp:coreProperties>
</file>