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L39" i="1" l="1"/>
  <c r="M105" i="1"/>
  <c r="M100" i="1"/>
  <c r="M98" i="1"/>
  <c r="M87" i="1"/>
  <c r="M85" i="1"/>
  <c r="M64" i="1"/>
  <c r="M59" i="1"/>
  <c r="M57" i="1"/>
  <c r="M49" i="1"/>
  <c r="M44" i="1"/>
  <c r="M20" i="1"/>
  <c r="M15" i="1"/>
  <c r="M13" i="1"/>
  <c r="L105" i="1"/>
  <c r="L100" i="1"/>
  <c r="L98" i="1"/>
  <c r="L87" i="1"/>
  <c r="L85" i="1"/>
  <c r="L64" i="1"/>
  <c r="L59" i="1"/>
  <c r="L57" i="1"/>
  <c r="L49" i="1"/>
  <c r="L44" i="1"/>
  <c r="L20" i="1"/>
  <c r="L15" i="1"/>
  <c r="L13" i="1"/>
  <c r="M12" i="1"/>
  <c r="L12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38" i="1"/>
  <c r="K37" i="1"/>
  <c r="K36" i="1"/>
  <c r="K35" i="1"/>
  <c r="K34" i="1"/>
  <c r="K33" i="1"/>
  <c r="K32" i="1"/>
  <c r="K31" i="1"/>
  <c r="K30" i="1"/>
  <c r="K29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I102" i="1"/>
  <c r="I93" i="1"/>
  <c r="I85" i="1" s="1"/>
  <c r="I75" i="1"/>
  <c r="I65" i="1" s="1"/>
  <c r="I64" i="1" s="1"/>
  <c r="I54" i="1"/>
  <c r="I20" i="1"/>
  <c r="I21" i="1"/>
  <c r="H75" i="1"/>
  <c r="H85" i="1"/>
  <c r="H65" i="1"/>
  <c r="H64" i="1" s="1"/>
  <c r="H54" i="1"/>
  <c r="H21" i="1"/>
  <c r="H20" i="1" s="1"/>
  <c r="I101" i="1"/>
  <c r="H101" i="1"/>
  <c r="H93" i="1"/>
  <c r="I95" i="1"/>
  <c r="I94" i="1" s="1"/>
  <c r="H95" i="1"/>
  <c r="H94" i="1" s="1"/>
  <c r="I90" i="1"/>
  <c r="I89" i="1" s="1"/>
  <c r="H90" i="1"/>
  <c r="H89" i="1" s="1"/>
  <c r="I72" i="1"/>
  <c r="H72" i="1"/>
  <c r="I73" i="1"/>
  <c r="H73" i="1"/>
  <c r="I70" i="1"/>
  <c r="H70" i="1"/>
  <c r="I67" i="1"/>
  <c r="H67" i="1"/>
  <c r="I79" i="1"/>
  <c r="I80" i="1"/>
  <c r="H79" i="1"/>
  <c r="H80" i="1"/>
  <c r="I82" i="1"/>
  <c r="I83" i="1"/>
  <c r="H82" i="1"/>
  <c r="H83" i="1"/>
  <c r="I22" i="1"/>
  <c r="I26" i="1"/>
  <c r="H22" i="1"/>
  <c r="H26" i="1"/>
  <c r="E22" i="1"/>
  <c r="K15" i="2"/>
  <c r="K14" i="2"/>
  <c r="J15" i="2"/>
  <c r="J14" i="2"/>
  <c r="G15" i="2"/>
  <c r="G14" i="2"/>
  <c r="I15" i="2"/>
  <c r="I14" i="2"/>
  <c r="M42" i="2"/>
  <c r="M41" i="2"/>
  <c r="M40" i="2"/>
  <c r="M39" i="2"/>
  <c r="M38" i="2"/>
  <c r="M37" i="2"/>
  <c r="M36" i="2"/>
  <c r="M35" i="2"/>
  <c r="M34" i="2"/>
  <c r="M33" i="2"/>
  <c r="M32" i="2"/>
  <c r="M31" i="2"/>
  <c r="M27" i="2"/>
  <c r="M26" i="2"/>
  <c r="M25" i="2"/>
  <c r="M24" i="2"/>
  <c r="M23" i="2"/>
  <c r="M22" i="2"/>
  <c r="M21" i="2"/>
  <c r="M20" i="2"/>
  <c r="M19" i="2"/>
  <c r="M18" i="2"/>
  <c r="M17" i="2"/>
  <c r="M16" i="2"/>
  <c r="M13" i="2"/>
  <c r="M12" i="2"/>
  <c r="M11" i="2"/>
  <c r="L42" i="2"/>
  <c r="L41" i="2"/>
  <c r="L40" i="2"/>
  <c r="L39" i="2"/>
  <c r="L38" i="2"/>
  <c r="L37" i="2"/>
  <c r="L36" i="2"/>
  <c r="L35" i="2"/>
  <c r="L34" i="2"/>
  <c r="L33" i="2"/>
  <c r="L32" i="2"/>
  <c r="L31" i="2"/>
  <c r="L27" i="2"/>
  <c r="L26" i="2"/>
  <c r="L25" i="2"/>
  <c r="L24" i="2"/>
  <c r="L23" i="2"/>
  <c r="L22" i="2"/>
  <c r="L21" i="2"/>
  <c r="L20" i="2"/>
  <c r="L19" i="2"/>
  <c r="L18" i="2"/>
  <c r="L17" i="2"/>
  <c r="L16" i="2"/>
  <c r="L13" i="2"/>
  <c r="L12" i="2"/>
  <c r="L11" i="2"/>
  <c r="M10" i="2"/>
  <c r="L10" i="2"/>
  <c r="H24" i="2" l="1"/>
  <c r="H11" i="2"/>
  <c r="H19" i="2"/>
  <c r="H28" i="2"/>
  <c r="H14" i="2"/>
  <c r="F24" i="2"/>
  <c r="F11" i="2"/>
  <c r="F28" i="2"/>
  <c r="F14" i="2"/>
  <c r="C57" i="1" l="1"/>
  <c r="E70" i="1" l="1"/>
  <c r="E69" i="1" s="1"/>
  <c r="E94" i="1" l="1"/>
  <c r="E93" i="1" s="1"/>
  <c r="E95" i="1"/>
  <c r="E90" i="1"/>
  <c r="E89" i="1" s="1"/>
  <c r="E88" i="1" s="1"/>
  <c r="E83" i="1"/>
  <c r="E82" i="1" s="1"/>
  <c r="E80" i="1"/>
  <c r="E79" i="1" s="1"/>
  <c r="E73" i="1"/>
  <c r="E72" i="1" s="1"/>
  <c r="E67" i="1"/>
  <c r="E54" i="1"/>
  <c r="E26" i="1"/>
  <c r="E17" i="1"/>
  <c r="D21" i="1" l="1"/>
  <c r="D94" i="1"/>
  <c r="D93" i="1" s="1"/>
  <c r="D79" i="1"/>
  <c r="D82" i="1"/>
  <c r="D72" i="1"/>
  <c r="D66" i="1"/>
  <c r="C98" i="1" l="1"/>
  <c r="C85" i="1"/>
  <c r="C13" i="1"/>
  <c r="E37" i="2"/>
  <c r="E24" i="2"/>
  <c r="E28" i="2"/>
  <c r="E14" i="2"/>
  <c r="E11" i="2" s="1"/>
  <c r="D41" i="2"/>
  <c r="D40" i="2"/>
  <c r="D39" i="2"/>
  <c r="D38" i="2"/>
  <c r="D37" i="2"/>
  <c r="D36" i="2"/>
  <c r="D35" i="2"/>
  <c r="D34" i="2" s="1"/>
  <c r="D33" i="2"/>
  <c r="D32" i="2"/>
  <c r="D31" i="2"/>
  <c r="D27" i="2"/>
  <c r="D26" i="2"/>
  <c r="D25" i="2"/>
  <c r="D24" i="2"/>
  <c r="D23" i="2"/>
  <c r="D22" i="2"/>
  <c r="D21" i="2"/>
  <c r="D20" i="2"/>
  <c r="D19" i="2"/>
  <c r="D18" i="2"/>
  <c r="D17" i="2"/>
  <c r="D16" i="2"/>
  <c r="D13" i="2"/>
  <c r="D12" i="2"/>
  <c r="D11" i="2"/>
  <c r="D10" i="2"/>
  <c r="C40" i="2"/>
  <c r="C37" i="2"/>
  <c r="C34" i="2"/>
  <c r="C33" i="2"/>
  <c r="C32" i="2" s="1"/>
  <c r="C31" i="2" s="1"/>
  <c r="C25" i="2"/>
  <c r="C24" i="2"/>
  <c r="C19" i="2"/>
  <c r="C16" i="2"/>
  <c r="C12" i="2"/>
  <c r="C11" i="2"/>
  <c r="C10" i="2" s="1"/>
  <c r="C42" i="2" s="1"/>
  <c r="C12" i="1" l="1"/>
  <c r="C99" i="1" s="1"/>
  <c r="E12" i="2"/>
  <c r="C106" i="1" l="1"/>
  <c r="C86" i="1"/>
  <c r="C58" i="1"/>
  <c r="C50" i="1"/>
  <c r="C14" i="1"/>
  <c r="I88" i="1"/>
  <c r="I87" i="1" s="1"/>
  <c r="H88" i="1"/>
  <c r="H87" i="1" s="1"/>
  <c r="E87" i="1" l="1"/>
  <c r="E85" i="1" s="1"/>
  <c r="D88" i="1"/>
  <c r="D87" i="1" s="1"/>
  <c r="D85" i="1" s="1"/>
  <c r="D61" i="1"/>
  <c r="D53" i="1"/>
  <c r="F87" i="1" l="1"/>
  <c r="G87" i="1"/>
  <c r="H16" i="2"/>
  <c r="J18" i="2"/>
  <c r="E16" i="2"/>
  <c r="F37" i="2"/>
  <c r="F25" i="2"/>
  <c r="F16" i="2"/>
  <c r="E25" i="2"/>
  <c r="G27" i="2"/>
  <c r="J27" i="2"/>
  <c r="K27" i="2"/>
  <c r="G23" i="2"/>
  <c r="G18" i="2"/>
  <c r="K36" i="2" l="1"/>
  <c r="J36" i="2"/>
  <c r="H37" i="2" l="1"/>
  <c r="H25" i="2"/>
  <c r="H12" i="2"/>
  <c r="F40" i="2"/>
  <c r="G36" i="2"/>
  <c r="E40" i="2"/>
  <c r="I77" i="1"/>
  <c r="H77" i="1"/>
  <c r="H76" i="1" s="1"/>
  <c r="I66" i="1"/>
  <c r="H66" i="1"/>
  <c r="I47" i="1"/>
  <c r="I46" i="1" s="1"/>
  <c r="H47" i="1"/>
  <c r="H46" i="1" s="1"/>
  <c r="E77" i="1"/>
  <c r="E76" i="1" s="1"/>
  <c r="E75" i="1" s="1"/>
  <c r="F73" i="1"/>
  <c r="E66" i="1"/>
  <c r="E47" i="1"/>
  <c r="E46" i="1" s="1"/>
  <c r="D46" i="1"/>
  <c r="D45" i="1" s="1"/>
  <c r="D76" i="1"/>
  <c r="D75" i="1" s="1"/>
  <c r="D69" i="1"/>
  <c r="E53" i="1"/>
  <c r="G39" i="2"/>
  <c r="J39" i="2"/>
  <c r="K39" i="2"/>
  <c r="J17" i="2"/>
  <c r="H40" i="2"/>
  <c r="G17" i="2"/>
  <c r="I53" i="1"/>
  <c r="I49" i="1" s="1"/>
  <c r="H53" i="1"/>
  <c r="I62" i="1"/>
  <c r="I61" i="1" s="1"/>
  <c r="H62" i="1"/>
  <c r="H61" i="1" s="1"/>
  <c r="I109" i="1"/>
  <c r="H109" i="1"/>
  <c r="D65" i="1" l="1"/>
  <c r="E49" i="1"/>
  <c r="E52" i="1"/>
  <c r="E51" i="1" s="1"/>
  <c r="I26" i="2"/>
  <c r="I27" i="2"/>
  <c r="F66" i="1"/>
  <c r="I76" i="1"/>
  <c r="F76" i="1"/>
  <c r="F77" i="1"/>
  <c r="G77" i="1"/>
  <c r="G76" i="1"/>
  <c r="G73" i="1"/>
  <c r="G66" i="1"/>
  <c r="I12" i="2"/>
  <c r="G16" i="2"/>
  <c r="J16" i="2"/>
  <c r="E109" i="1"/>
  <c r="E62" i="1"/>
  <c r="D60" i="1"/>
  <c r="J35" i="2"/>
  <c r="J41" i="2"/>
  <c r="K41" i="2"/>
  <c r="G41" i="2"/>
  <c r="G38" i="2"/>
  <c r="G35" i="2"/>
  <c r="I25" i="2"/>
  <c r="K26" i="2"/>
  <c r="H33" i="2"/>
  <c r="H32" i="2" s="1"/>
  <c r="F33" i="2"/>
  <c r="F32" i="2" s="1"/>
  <c r="F31" i="2" s="1"/>
  <c r="E33" i="2"/>
  <c r="E32" i="2" s="1"/>
  <c r="E31" i="2" s="1"/>
  <c r="I103" i="1"/>
  <c r="H103" i="1"/>
  <c r="H69" i="1"/>
  <c r="H57" i="1" s="1"/>
  <c r="H42" i="1"/>
  <c r="H41" i="1" s="1"/>
  <c r="H37" i="1"/>
  <c r="H36" i="1" s="1"/>
  <c r="I34" i="1"/>
  <c r="H34" i="1"/>
  <c r="I31" i="1"/>
  <c r="H31" i="1"/>
  <c r="H30" i="1" s="1"/>
  <c r="H23" i="1"/>
  <c r="H17" i="1"/>
  <c r="H16" i="1" s="1"/>
  <c r="E34" i="1"/>
  <c r="E33" i="1" s="1"/>
  <c r="E31" i="1"/>
  <c r="E30" i="1" s="1"/>
  <c r="F17" i="1"/>
  <c r="D41" i="1"/>
  <c r="E23" i="1"/>
  <c r="D30" i="1"/>
  <c r="D33" i="1"/>
  <c r="D29" i="1" s="1"/>
  <c r="D20" i="1" s="1"/>
  <c r="D36" i="1"/>
  <c r="E37" i="1"/>
  <c r="E36" i="1" s="1"/>
  <c r="E42" i="1"/>
  <c r="E41" i="1" s="1"/>
  <c r="E40" i="1" s="1"/>
  <c r="E39" i="1" s="1"/>
  <c r="D52" i="1"/>
  <c r="D51" i="1" s="1"/>
  <c r="D64" i="1" l="1"/>
  <c r="E29" i="1"/>
  <c r="E21" i="1"/>
  <c r="H40" i="1"/>
  <c r="H39" i="1" s="1"/>
  <c r="I35" i="2"/>
  <c r="H31" i="2"/>
  <c r="I18" i="2"/>
  <c r="I17" i="2"/>
  <c r="I16" i="2"/>
  <c r="I23" i="2"/>
  <c r="I19" i="2"/>
  <c r="D40" i="1"/>
  <c r="F40" i="1" s="1"/>
  <c r="I69" i="1"/>
  <c r="I38" i="2"/>
  <c r="I39" i="2"/>
  <c r="I36" i="2"/>
  <c r="H10" i="2"/>
  <c r="G62" i="1"/>
  <c r="E61" i="1"/>
  <c r="E60" i="1" s="1"/>
  <c r="G60" i="1" s="1"/>
  <c r="E65" i="1"/>
  <c r="E64" i="1" s="1"/>
  <c r="H108" i="1"/>
  <c r="H107" i="1" s="1"/>
  <c r="H105" i="1" s="1"/>
  <c r="F89" i="1"/>
  <c r="G89" i="1"/>
  <c r="G47" i="1"/>
  <c r="F47" i="1"/>
  <c r="E45" i="1"/>
  <c r="E44" i="1" s="1"/>
  <c r="G40" i="2"/>
  <c r="J40" i="2"/>
  <c r="K40" i="2"/>
  <c r="E108" i="1"/>
  <c r="E107" i="1" s="1"/>
  <c r="E105" i="1" s="1"/>
  <c r="F62" i="1"/>
  <c r="F37" i="1"/>
  <c r="I108" i="1"/>
  <c r="G17" i="1"/>
  <c r="G37" i="1"/>
  <c r="F42" i="1"/>
  <c r="G54" i="1"/>
  <c r="D49" i="1"/>
  <c r="D16" i="1"/>
  <c r="E20" i="1" l="1"/>
  <c r="G65" i="1"/>
  <c r="F65" i="1"/>
  <c r="D39" i="1"/>
  <c r="G70" i="1"/>
  <c r="F70" i="1"/>
  <c r="G29" i="1"/>
  <c r="I32" i="2"/>
  <c r="H42" i="2"/>
  <c r="F69" i="1"/>
  <c r="G69" i="1"/>
  <c r="F29" i="1"/>
  <c r="G88" i="1"/>
  <c r="F88" i="1"/>
  <c r="I41" i="2"/>
  <c r="I37" i="2"/>
  <c r="I40" i="2"/>
  <c r="I52" i="1"/>
  <c r="I51" i="1" s="1"/>
  <c r="H52" i="1"/>
  <c r="H51" i="1" s="1"/>
  <c r="H49" i="1"/>
  <c r="F61" i="1"/>
  <c r="F60" i="1"/>
  <c r="G61" i="1"/>
  <c r="F109" i="1"/>
  <c r="I107" i="1"/>
  <c r="I105" i="1" s="1"/>
  <c r="K38" i="2"/>
  <c r="K34" i="2"/>
  <c r="K33" i="2"/>
  <c r="K22" i="2"/>
  <c r="K21" i="2"/>
  <c r="K20" i="2"/>
  <c r="K13" i="2"/>
  <c r="J38" i="2"/>
  <c r="J34" i="2"/>
  <c r="J33" i="2"/>
  <c r="J26" i="2"/>
  <c r="J22" i="2"/>
  <c r="J21" i="2"/>
  <c r="J20" i="2"/>
  <c r="J13" i="2"/>
  <c r="G85" i="1" l="1"/>
  <c r="I10" i="2"/>
  <c r="I31" i="2"/>
  <c r="F85" i="1"/>
  <c r="I34" i="2"/>
  <c r="I33" i="2"/>
  <c r="D105" i="1"/>
  <c r="F108" i="1"/>
  <c r="K37" i="2"/>
  <c r="J37" i="2"/>
  <c r="F107" i="1" l="1"/>
  <c r="G107" i="1"/>
  <c r="F21" i="1"/>
  <c r="G21" i="1"/>
  <c r="G105" i="1" l="1"/>
  <c r="F105" i="1"/>
  <c r="E103" i="1"/>
  <c r="E15" i="1" l="1"/>
  <c r="E13" i="1" s="1"/>
  <c r="H102" i="1"/>
  <c r="H33" i="1"/>
  <c r="H29" i="1" s="1"/>
  <c r="H15" i="1"/>
  <c r="E102" i="1"/>
  <c r="E101" i="1" s="1"/>
  <c r="E59" i="1"/>
  <c r="E57" i="1" s="1"/>
  <c r="H100" i="1" l="1"/>
  <c r="H98" i="1" s="1"/>
  <c r="E100" i="1"/>
  <c r="H60" i="1"/>
  <c r="H45" i="1"/>
  <c r="H44" i="1" s="1"/>
  <c r="H13" i="1" s="1"/>
  <c r="E98" i="1" l="1"/>
  <c r="E12" i="1" s="1"/>
  <c r="E50" i="1" s="1"/>
  <c r="H59" i="1"/>
  <c r="H12" i="1" s="1"/>
  <c r="H106" i="1" l="1"/>
  <c r="G103" i="1"/>
  <c r="D102" i="1"/>
  <c r="D101" i="1" s="1"/>
  <c r="D59" i="1"/>
  <c r="D57" i="1" s="1"/>
  <c r="D44" i="1"/>
  <c r="I42" i="1"/>
  <c r="I37" i="1"/>
  <c r="I36" i="1" s="1"/>
  <c r="F36" i="1"/>
  <c r="G34" i="1"/>
  <c r="I33" i="1"/>
  <c r="F33" i="1"/>
  <c r="G31" i="1"/>
  <c r="F30" i="1"/>
  <c r="I23" i="1"/>
  <c r="G23" i="1"/>
  <c r="I17" i="1"/>
  <c r="D15" i="1"/>
  <c r="D13" i="1" s="1"/>
  <c r="H50" i="1" l="1"/>
  <c r="H58" i="1"/>
  <c r="H86" i="1"/>
  <c r="H99" i="1"/>
  <c r="H14" i="1"/>
  <c r="G59" i="1"/>
  <c r="F101" i="1"/>
  <c r="F102" i="1"/>
  <c r="F23" i="1"/>
  <c r="G30" i="1"/>
  <c r="F31" i="1"/>
  <c r="F34" i="1"/>
  <c r="G36" i="1"/>
  <c r="G102" i="1"/>
  <c r="G22" i="1"/>
  <c r="I16" i="1"/>
  <c r="F22" i="1"/>
  <c r="I30" i="1"/>
  <c r="I29" i="1" s="1"/>
  <c r="F103" i="1"/>
  <c r="F16" i="1"/>
  <c r="G16" i="1"/>
  <c r="G33" i="1"/>
  <c r="I41" i="1"/>
  <c r="F54" i="1"/>
  <c r="F59" i="1"/>
  <c r="I40" i="1" l="1"/>
  <c r="I39" i="1" s="1"/>
  <c r="I13" i="1"/>
  <c r="D100" i="1"/>
  <c r="G101" i="1"/>
  <c r="I100" i="1"/>
  <c r="I98" i="1" s="1"/>
  <c r="I60" i="1"/>
  <c r="I59" i="1" s="1"/>
  <c r="I57" i="1" s="1"/>
  <c r="I45" i="1"/>
  <c r="I44" i="1" s="1"/>
  <c r="I15" i="1"/>
  <c r="F46" i="1"/>
  <c r="G46" i="1"/>
  <c r="F41" i="1"/>
  <c r="G15" i="1"/>
  <c r="F15" i="1"/>
  <c r="G37" i="2"/>
  <c r="I12" i="1" l="1"/>
  <c r="I106" i="1" s="1"/>
  <c r="D98" i="1"/>
  <c r="D12" i="1" s="1"/>
  <c r="K25" i="2"/>
  <c r="J25" i="2"/>
  <c r="F13" i="1"/>
  <c r="F20" i="1"/>
  <c r="G20" i="1"/>
  <c r="G44" i="1"/>
  <c r="G100" i="1"/>
  <c r="F100" i="1"/>
  <c r="F39" i="1"/>
  <c r="G45" i="1"/>
  <c r="F45" i="1"/>
  <c r="D58" i="1" l="1"/>
  <c r="D50" i="1"/>
  <c r="D14" i="1"/>
  <c r="I50" i="1"/>
  <c r="I14" i="1"/>
  <c r="D86" i="1"/>
  <c r="D99" i="1"/>
  <c r="D106" i="1"/>
  <c r="J24" i="2"/>
  <c r="K24" i="2"/>
  <c r="G13" i="1"/>
  <c r="F44" i="1"/>
  <c r="F64" i="1"/>
  <c r="G64" i="1"/>
  <c r="G98" i="1"/>
  <c r="F98" i="1"/>
  <c r="G34" i="2"/>
  <c r="G26" i="2"/>
  <c r="G22" i="2"/>
  <c r="G21" i="2"/>
  <c r="G20" i="2"/>
  <c r="G13" i="2"/>
  <c r="F19" i="2"/>
  <c r="F12" i="2"/>
  <c r="F10" i="2" l="1"/>
  <c r="F42" i="2" s="1"/>
  <c r="I58" i="1"/>
  <c r="I99" i="1"/>
  <c r="I86" i="1"/>
  <c r="G57" i="1"/>
  <c r="F57" i="1"/>
  <c r="K32" i="2" l="1"/>
  <c r="K12" i="1"/>
  <c r="E19" i="2"/>
  <c r="K42" i="2" l="1"/>
  <c r="I11" i="2"/>
  <c r="E10" i="2"/>
  <c r="E42" i="2" s="1"/>
  <c r="G42" i="2" s="1"/>
  <c r="J32" i="2"/>
  <c r="K23" i="2"/>
  <c r="J23" i="2"/>
  <c r="J19" i="2"/>
  <c r="K19" i="2"/>
  <c r="J12" i="2"/>
  <c r="K12" i="2"/>
  <c r="J31" i="2"/>
  <c r="G12" i="2"/>
  <c r="G19" i="2"/>
  <c r="G25" i="2"/>
  <c r="G33" i="2"/>
  <c r="I24" i="2" l="1"/>
  <c r="I22" i="2"/>
  <c r="I20" i="2"/>
  <c r="I21" i="2"/>
  <c r="I13" i="2"/>
  <c r="K31" i="2"/>
  <c r="J11" i="2"/>
  <c r="K11" i="2"/>
  <c r="G10" i="2"/>
  <c r="G11" i="2"/>
  <c r="G32" i="2"/>
  <c r="G24" i="2"/>
  <c r="K10" i="2" l="1"/>
  <c r="J10" i="2"/>
  <c r="G31" i="2"/>
  <c r="J42" i="2" l="1"/>
  <c r="F53" i="1" l="1"/>
  <c r="G53" i="1"/>
  <c r="E14" i="1" l="1"/>
  <c r="F52" i="1"/>
  <c r="G52" i="1"/>
  <c r="G49" i="1"/>
  <c r="F49" i="1"/>
  <c r="E58" i="1" l="1"/>
  <c r="E99" i="1"/>
  <c r="E106" i="1"/>
  <c r="E86" i="1"/>
  <c r="F12" i="1"/>
  <c r="G12" i="1"/>
  <c r="F51" i="1"/>
  <c r="G51" i="1"/>
</calcChain>
</file>

<file path=xl/sharedStrings.xml><?xml version="1.0" encoding="utf-8"?>
<sst xmlns="http://schemas.openxmlformats.org/spreadsheetml/2006/main" count="539" uniqueCount="242">
  <si>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</si>
  <si>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</si>
  <si>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</si>
  <si>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</si>
  <si>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</si>
  <si>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</si>
  <si>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</si>
  <si>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</si>
  <si>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</si>
  <si>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</si>
  <si>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</si>
  <si>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</si>
  <si>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Центральный аппарат</t>
  </si>
  <si>
    <t>Услуги связи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</si>
  <si>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</si>
  <si>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</si>
  <si>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Жилищно-коммунальное хозяйство</t>
  </si>
  <si>
    <t>Благоустройство</t>
  </si>
  <si>
    <t>Уличное освещение</t>
  </si>
  <si>
    <t>Коммунальные услуги</t>
  </si>
  <si>
    <t>Функционирование высшего должностного лица субъекта Российской Федерации и муниципального образования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</si>
  <si>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</si>
  <si>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</si>
  <si>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</si>
  <si>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</si>
  <si>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</si>
  <si>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</si>
  <si>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</si>
  <si>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</si>
  <si>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</si>
  <si>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</si>
  <si>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</si>
  <si>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</si>
  <si>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>182 1 06 04000 02 0000 110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</si>
  <si>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</si>
  <si>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</si>
  <si>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</si>
  <si>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</si>
  <si>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</si>
  <si>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</si>
  <si>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</si>
  <si>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Национальная безопасность и правоохранительная деятельность</t>
  </si>
  <si>
    <t>НАЛОГОВЫЕ ДОХОДЫ</t>
  </si>
  <si>
    <t>НЕНАЛОГОВЫЕ ДОХОДЫ</t>
  </si>
  <si>
    <t>Приложение №3</t>
  </si>
  <si>
    <t>Фонд оплаты труда и страховые взносы</t>
  </si>
  <si>
    <t>Прочие услуги</t>
  </si>
  <si>
    <t>Прочая закупка товаров, работ и услуг для муниципальных нужд</t>
  </si>
  <si>
    <t>Прочие расходы</t>
  </si>
  <si>
    <t>Перечисления другим бюджетам бюджетной системы Российской Федерации</t>
  </si>
  <si>
    <t>Другие общегосударственные расходы</t>
  </si>
  <si>
    <t>Национальная оборона</t>
  </si>
  <si>
    <t xml:space="preserve">Органы юстиции </t>
  </si>
  <si>
    <t>Руководство и управление в сфере установленных функций</t>
  </si>
  <si>
    <t>Государственная регистрация актов гражданского состояния</t>
  </si>
  <si>
    <t xml:space="preserve">Инспектор 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</si>
  <si>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</si>
  <si>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</si>
  <si>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</si>
  <si>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</si>
  <si>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</si>
  <si>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</si>
  <si>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</si>
  <si>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Мобилизационная и вневоинская подготовка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</si>
  <si>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</si>
  <si>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</si>
  <si>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</si>
  <si>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</si>
  <si>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</si>
  <si>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</si>
  <si>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</si>
  <si>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Сводной  Бюджетной росписью (БР)</t>
  </si>
  <si>
    <t>Утвержденные бюджетные назначения по отчету               (ф. 0503317)</t>
  </si>
  <si>
    <t>Удельный вес, %</t>
  </si>
  <si>
    <t>Отклонение  СБР от Решения о бюджете</t>
  </si>
  <si>
    <t>Исполнено за 2013 год (ф.0503317)</t>
  </si>
  <si>
    <t>Закупка товаров, работ и услуг в сфере информационно-коммуникационных технологий</t>
  </si>
  <si>
    <t>Проведение выборов и референдумов</t>
  </si>
  <si>
    <t>Обеспечение проведение выборов и референдумов</t>
  </si>
  <si>
    <t>Проведение выборов главы муниципального образования</t>
  </si>
  <si>
    <t>Специальные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</si>
  <si>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</si>
  <si>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</si>
  <si>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Социальная политика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</si>
  <si>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</si>
  <si>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</si>
  <si>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</si>
  <si>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</si>
  <si>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000 1 11 00000 00 0000 000</t>
  </si>
  <si>
    <t>Межбюджетные трансферты</t>
  </si>
  <si>
    <t>Пособия и компенсации гражданам и иные социальные выплаты, кроме публичных нормативных обязательств</t>
  </si>
  <si>
    <t>Мероприятия по предупреждению и ликвидации последствий чрезвычайных ситуаций и стихийных бедствий</t>
  </si>
  <si>
    <t>Предупреждение и ликвидация последствий чрезвычайных ситуаций и стихийных бедствий природногои техногенного характера</t>
  </si>
  <si>
    <t>Субсидия на оказание единовременной материальной помощи гражданам и финансовой помощи гражданам, в связи с частичной утратой ими имущества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</si>
  <si>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</si>
  <si>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Пенсионное обеспечение</t>
  </si>
  <si>
    <t>Прочие субсидии бюджетам поселений</t>
  </si>
  <si>
    <t>914 1 08 00000 00 0000 110</t>
  </si>
  <si>
    <t>914 2 00 00000 00 0000 000</t>
  </si>
  <si>
    <t>914 2 02 00000 00 0000 000</t>
  </si>
  <si>
    <t>914 2 02 01000 00 0000 151</t>
  </si>
  <si>
    <t>914 2 02 01001 00 0000 151</t>
  </si>
  <si>
    <t>914 2 02 01001 10 0000 151</t>
  </si>
  <si>
    <t>914 2 02 02999 10 0000 151</t>
  </si>
  <si>
    <t>914 2 02 03000 00 0000 151</t>
  </si>
  <si>
    <t>914 2 02 03015 10 0000 151</t>
  </si>
  <si>
    <t>914 2 02 03003 10 0000 151</t>
  </si>
  <si>
    <t>914 2 02 04000 00 0000 151</t>
  </si>
  <si>
    <t xml:space="preserve">914 2 02 04999 10 0000 151 </t>
  </si>
  <si>
    <t>Единый сельскохозяйственный налог</t>
  </si>
  <si>
    <t>182 1 05 03000 01 0000 110</t>
  </si>
  <si>
    <t>Налог на имущество физических лиц, зачисляемый в бюджеты поселений</t>
  </si>
  <si>
    <t>182 1 06 01000 10 0000 110</t>
  </si>
  <si>
    <t>182 1 06 06000 10 0000 110</t>
  </si>
  <si>
    <t>901 1 11 05010 10 0000 120</t>
  </si>
  <si>
    <t>Прочие доходы от использования имущества</t>
  </si>
  <si>
    <t>914 1 11 09045 10 0000 120</t>
  </si>
  <si>
    <t>Дотации бюджетам субъектов Российской Федерации и муниципальных образований</t>
  </si>
  <si>
    <t>Общеэкономические вопросы</t>
  </si>
  <si>
    <t>914 04 01 0000000 000 000</t>
  </si>
  <si>
    <t>Реализация дополнительных мероприятий, направленных на снижение напряженности на рынке труда субъектов РФ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</si>
  <si>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 на осуществление части полномочий по решению вопросов местного значения, в соответствии с заключен</t>
  </si>
  <si>
    <t>914 01 00 0000000 000 000</t>
  </si>
  <si>
    <t>914 01 02 0000000 000 000</t>
  </si>
  <si>
    <t>914 01 04 0000000 000 000</t>
  </si>
  <si>
    <t>914 01 04 5210601 540 000</t>
  </si>
  <si>
    <t>914 01 07 0000000 000 000</t>
  </si>
  <si>
    <t>914 01 07 0200000 000 000</t>
  </si>
  <si>
    <t>914 01 07 0200003 000 000</t>
  </si>
  <si>
    <t>914 01 07 0200003 880 000</t>
  </si>
  <si>
    <t>914 01 07 0200003 880 290</t>
  </si>
  <si>
    <t>914 01 13 0000000 000 000</t>
  </si>
  <si>
    <t>914 02 00 0000000 000 000</t>
  </si>
  <si>
    <t>914 02 03 0000000 000 000</t>
  </si>
  <si>
    <t>914 02 03 0010000 000 000</t>
  </si>
  <si>
    <t>914 03 00 0000000 000 000</t>
  </si>
  <si>
    <t>914 03 04 0000000 000 000</t>
  </si>
  <si>
    <t>914 03 04 0013800 244 340</t>
  </si>
  <si>
    <t>914 03 09 0000000 000 000</t>
  </si>
  <si>
    <t>914 04 00 0000000 000 000</t>
  </si>
  <si>
    <t>914 05 00 0000000 000 000</t>
  </si>
  <si>
    <t>914 05 03 0000000 000 000</t>
  </si>
  <si>
    <t>914 10 00 0000000 000 000</t>
  </si>
  <si>
    <t>914 10 01 0000000 000 000</t>
  </si>
  <si>
    <t>182 1 05 01000 10 0000 110</t>
  </si>
  <si>
    <t>Отклонение отчета 2014 года от отчета за 2013 год</t>
  </si>
  <si>
    <t>Исполнено за 2014 год (ф.0503317)</t>
  </si>
  <si>
    <t>Отклонение исполненных бюджетных назначений  за 2014 год от утвержденных бюджетных назначений по отчету</t>
  </si>
  <si>
    <t>12</t>
  </si>
  <si>
    <t>13</t>
  </si>
  <si>
    <t>Налоги на товары (работы,услуги)реализуемые на территории российской федерации</t>
  </si>
  <si>
    <t>Акцизы по подакцизным товарам (продукции)производимым на территории Российской федерации</t>
  </si>
  <si>
    <t>182 1 03 00000 01 0000 110</t>
  </si>
  <si>
    <t>182 1 03 02000 01 0000 110</t>
  </si>
  <si>
    <t>Доходы от продажи квартир находящихся всобственности поселений</t>
  </si>
  <si>
    <t>Доходы от продажи земельных участков ,  находящихся в собственности поселений (за исключением  земельных участках муниципальных бюджетных и автономных учреждений)</t>
  </si>
  <si>
    <t>ДОХОДЫ ОТ ПРОДАЖИ МАТЕРИАЛЬНЫХ И НЕМАТЕРИАЛЬНЫХ АКТИВОВ</t>
  </si>
  <si>
    <t>914 1 14 00000 10 0000 000</t>
  </si>
  <si>
    <t>914 1 14 06050 10 0000 430</t>
  </si>
  <si>
    <t>914 1 14 01050 10 0000 410</t>
  </si>
  <si>
    <t>Исполнено  по  отчету за 2013 год        (ф.0503117)</t>
  </si>
  <si>
    <t>исполнения расходов бюджета  Савинского сельского поселения  Ульчского муниципального района  Хабаровского края за 2014 год</t>
  </si>
  <si>
    <t>Утверждено бюджетных назначений по отчету за 2014 год                    (ф. 0503317)</t>
  </si>
  <si>
    <t>Исполнено  по  отчету за 2014 год        (ф.0503317)</t>
  </si>
  <si>
    <t>Отклонение исполненных бюджетных назначений за 2014 год от утвержденных бюджетных назначений по отчету</t>
  </si>
  <si>
    <t>914 01 02 8110000 000 000</t>
  </si>
  <si>
    <t>914 01 02 8110000 121 000</t>
  </si>
  <si>
    <t>914 01 04 8310005 000 000</t>
  </si>
  <si>
    <t>914 01 04 8310000 000 000</t>
  </si>
  <si>
    <t>914 01 04 8310005 121 000</t>
  </si>
  <si>
    <t>Реализация государственных функций связанных  с общегосударственным управлением</t>
  </si>
  <si>
    <t>914 01 13 9920000 000 000</t>
  </si>
  <si>
    <t>Выполнение других обязательств государства</t>
  </si>
  <si>
    <t>914 01 13 9920009 000 000</t>
  </si>
  <si>
    <t>914 01 13 9920009 244 000</t>
  </si>
  <si>
    <t>914 02 03 9915118 000 000</t>
  </si>
  <si>
    <t>914 03 04 8320000 000 000</t>
  </si>
  <si>
    <t>914 03 04 8325930 000 000</t>
  </si>
  <si>
    <t>914 03 04 8325930 244 000</t>
  </si>
  <si>
    <t>914 03 09 9910000 000 000</t>
  </si>
  <si>
    <t>914 03 09 9910010 000 000</t>
  </si>
  <si>
    <t>914 03 09 9910010 244 000</t>
  </si>
  <si>
    <t>914 03 09 9910115 000 000</t>
  </si>
  <si>
    <t>914 03 09 9910115 321 000</t>
  </si>
  <si>
    <t xml:space="preserve">Резервный фонд Правительства РФ по предупреждению и ликвидации ЧС и последствий стихийных бедствий </t>
  </si>
  <si>
    <t>914 03 09 9910144 000 000</t>
  </si>
  <si>
    <t>914 03 09 9910144 321 000</t>
  </si>
  <si>
    <t>Возмещение расходов на проведение неотложных аварийно- восстановительных работ на поврежденных объектах ЖКХ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</si>
  <si>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</si>
  <si>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914 03 09 9915168 000 000</t>
  </si>
  <si>
    <t>914 03 09 9915168 321 000</t>
  </si>
  <si>
    <t>Доорожное хозяйство(дорожные фонды)</t>
  </si>
  <si>
    <t>914 04 09 0000000 000 000</t>
  </si>
  <si>
    <t>914 01 04 8310006 000 000</t>
  </si>
  <si>
    <t>Расходы центрального аппарата</t>
  </si>
  <si>
    <t>914 01 02 8110000 121 211</t>
  </si>
  <si>
    <t>914 01 02 8110000 121 213</t>
  </si>
  <si>
    <t>914 01 04 8310005 121 211</t>
  </si>
  <si>
    <t>914 01 04 8310005 121 213</t>
  </si>
  <si>
    <t>914 01 04 8310006 244 000</t>
  </si>
  <si>
    <t>914 01 04 4310000 000 000</t>
  </si>
  <si>
    <t>914 01 04 4310001 000 000</t>
  </si>
  <si>
    <t>914 01 04 4310002 000 000</t>
  </si>
  <si>
    <t>914 01 04 4310003 000 000</t>
  </si>
  <si>
    <t>914 01 13 9920009 244 226</t>
  </si>
  <si>
    <t>914 02 03 9915118 121 000</t>
  </si>
  <si>
    <t>914 02 03 9915118 121 211</t>
  </si>
  <si>
    <t>914 02 03 9915118 121 213</t>
  </si>
  <si>
    <t>914 03 09 9910010 244 226</t>
  </si>
  <si>
    <t>Услуги по содержанию имущества</t>
  </si>
  <si>
    <t>914 03 09 9910115 321 290</t>
  </si>
  <si>
    <t>914 03 09 9910144 321 290</t>
  </si>
  <si>
    <t>914 03 09 9915168 244 225</t>
  </si>
  <si>
    <t>914 04 01 91405083 000 000</t>
  </si>
  <si>
    <t>914 04 01 91405083 244 000</t>
  </si>
  <si>
    <t>914 04 01 91405083 244 225</t>
  </si>
  <si>
    <t>914 04 01 91405083 244 340</t>
  </si>
  <si>
    <t>914 04 09 8420016 000 000</t>
  </si>
  <si>
    <t>914 04 09 8420016 244 000</t>
  </si>
  <si>
    <t>914 04 09 8420016 244 225</t>
  </si>
  <si>
    <t>914 05 03 8710036 244 000</t>
  </si>
  <si>
    <t>914 05 03 8710036 000 000</t>
  </si>
  <si>
    <t>914 05 03 8710000 000 000</t>
  </si>
  <si>
    <t>914 10 01 431004 000 000</t>
  </si>
  <si>
    <t>914 10 01 431004 540 000</t>
  </si>
  <si>
    <t>914 10 01 431004 540 251</t>
  </si>
  <si>
    <t>(гр.5-гр.4)</t>
  </si>
  <si>
    <t>гр.5:гр.4х100</t>
  </si>
  <si>
    <t>(гр.9-гр.8)</t>
  </si>
  <si>
    <t>гр.9:гр.8х100</t>
  </si>
  <si>
    <t>гр9-гр3</t>
  </si>
  <si>
    <t>гр 9/8*100</t>
  </si>
  <si>
    <t>Решением о бюджете от 25.12.2014 № 55</t>
  </si>
  <si>
    <t xml:space="preserve">        исполнения доходов бюджета Савинского сельского поселения  Ульчского муниципального района  Хабаровского края        за 2014 год</t>
  </si>
  <si>
    <t>914 01 04 8310006 244 221</t>
  </si>
  <si>
    <t>914 03 09 9145104 000 000</t>
  </si>
  <si>
    <t>914 03 09 9145104 244 000</t>
  </si>
  <si>
    <t>914 03 09 9145104 244 225</t>
  </si>
  <si>
    <t>914 04 09 8420016 244 290</t>
  </si>
  <si>
    <t>914 05 03 8710036 244 223</t>
  </si>
  <si>
    <t>Отклонение от утвержденных бюджетных назначений по отчету от решения Совета депутатов от 25.12.2014       № 55</t>
  </si>
  <si>
    <t>Утвержденные бюджетные назначения по решению Совета депутатов от 25.12.2014          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</si>
</sst>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i/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4" fontId="4" fillId="0" borderId="0" xfId="0" applyNumberFormat="1" applyFont="1" applyFill="1" applyAlignment="1">
      <alignment horizontal="right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0" xfId="0" applyNumberFormat="1" applyFont="1" applyFill="1" applyBorder="1" applyAlignment="1" applyProtection="1">
      <alignment horizontal="left" wrapText="1" indent="1"/>
    </xf>
    <xf numFmtId="0" fontId="11" fillId="0" borderId="4" xfId="0" applyFont="1" applyFill="1" applyBorder="1" applyAlignment="1">
      <alignment horizontal="justify" wrapText="1"/>
    </xf>
    <xf numFmtId="49" fontId="4" fillId="0" borderId="4" xfId="0" applyNumberFormat="1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justify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12" fillId="0" borderId="0" xfId="0" applyFont="1"/>
    <xf numFmtId="1" fontId="6" fillId="0" borderId="4" xfId="0" quotePrefix="1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7" fillId="0" borderId="4" xfId="0" applyNumberFormat="1" applyFont="1" applyFill="1" applyBorder="1" applyAlignment="1" applyProtection="1">
      <alignment horizontal="center" wrapText="1"/>
    </xf>
    <xf numFmtId="1" fontId="7" fillId="0" borderId="4" xfId="0" quotePrefix="1" applyNumberFormat="1" applyFont="1" applyFill="1" applyBorder="1" applyAlignment="1" applyProtection="1">
      <alignment horizont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justify" wrapText="1"/>
    </xf>
    <xf numFmtId="49" fontId="5" fillId="0" borderId="4" xfId="0" applyNumberFormat="1" applyFont="1" applyFill="1" applyBorder="1" applyAlignment="1">
      <alignment horizontal="center" wrapText="1"/>
    </xf>
    <xf numFmtId="49" fontId="15" fillId="0" borderId="4" xfId="0" quotePrefix="1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justify" wrapText="1"/>
    </xf>
    <xf numFmtId="0" fontId="19" fillId="0" borderId="4" xfId="0" applyNumberFormat="1" applyFont="1" applyFill="1" applyBorder="1" applyAlignment="1" applyProtection="1">
      <alignment horizontal="left" wrapText="1" indent="1"/>
    </xf>
    <xf numFmtId="0" fontId="15" fillId="0" borderId="4" xfId="0" quotePrefix="1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5" fillId="0" borderId="4" xfId="0" quotePrefix="1" applyNumberFormat="1" applyFont="1" applyFill="1" applyBorder="1" applyAlignment="1" applyProtection="1">
      <alignment horizontal="center" wrapText="1"/>
    </xf>
    <xf numFmtId="0" fontId="19" fillId="0" borderId="4" xfId="0" quotePrefix="1" applyNumberFormat="1" applyFont="1" applyFill="1" applyBorder="1" applyAlignment="1" applyProtection="1">
      <alignment horizontal="center" wrapText="1"/>
    </xf>
    <xf numFmtId="0" fontId="15" fillId="0" borderId="4" xfId="0" applyNumberFormat="1" applyFont="1" applyFill="1" applyBorder="1" applyAlignment="1" applyProtection="1">
      <alignment horizontal="left" wrapText="1" indent="1"/>
    </xf>
    <xf numFmtId="0" fontId="15" fillId="0" borderId="4" xfId="0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horizontal="center" wrapText="1"/>
    </xf>
    <xf numFmtId="0" fontId="19" fillId="0" borderId="4" xfId="0" applyNumberFormat="1" applyFont="1" applyFill="1" applyBorder="1" applyAlignment="1" applyProtection="1">
      <alignment horizontal="center" wrapText="1"/>
    </xf>
    <xf numFmtId="0" fontId="19" fillId="0" borderId="4" xfId="0" applyFont="1" applyFill="1" applyBorder="1" applyAlignment="1">
      <alignment horizontal="justify" wrapText="1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>
      <alignment horizontal="center" wrapText="1"/>
    </xf>
    <xf numFmtId="4" fontId="21" fillId="0" borderId="0" xfId="0" applyNumberFormat="1" applyFont="1" applyFill="1" applyAlignment="1">
      <alignment horizontal="right" wrapText="1"/>
    </xf>
    <xf numFmtId="9" fontId="21" fillId="0" borderId="0" xfId="1" applyFont="1" applyFill="1" applyAlignment="1">
      <alignment horizontal="right" wrapText="1"/>
    </xf>
    <xf numFmtId="49" fontId="19" fillId="0" borderId="4" xfId="0" quotePrefix="1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wrapText="1"/>
    </xf>
    <xf numFmtId="4" fontId="16" fillId="0" borderId="4" xfId="0" applyNumberFormat="1" applyFont="1" applyFill="1" applyBorder="1" applyAlignment="1">
      <alignment horizontal="center" wrapText="1"/>
    </xf>
    <xf numFmtId="4" fontId="15" fillId="0" borderId="4" xfId="0" applyNumberFormat="1" applyFont="1" applyFill="1" applyBorder="1" applyAlignment="1">
      <alignment horizontal="center" wrapText="1"/>
    </xf>
    <xf numFmtId="4" fontId="16" fillId="2" borderId="4" xfId="0" applyNumberFormat="1" applyFont="1" applyFill="1" applyBorder="1" applyAlignment="1">
      <alignment horizontal="center" wrapText="1"/>
    </xf>
    <xf numFmtId="4" fontId="17" fillId="2" borderId="4" xfId="0" applyNumberFormat="1" applyFont="1" applyFill="1" applyBorder="1" applyAlignment="1">
      <alignment horizontal="center" wrapText="1"/>
    </xf>
    <xf numFmtId="4" fontId="18" fillId="0" borderId="4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wrapText="1"/>
    </xf>
    <xf numFmtId="4" fontId="20" fillId="0" borderId="4" xfId="0" applyNumberFormat="1" applyFont="1" applyFill="1" applyBorder="1" applyAlignment="1" applyProtection="1">
      <alignment horizontal="center" wrapText="1"/>
    </xf>
    <xf numFmtId="4" fontId="20" fillId="0" borderId="4" xfId="0" applyNumberFormat="1" applyFont="1" applyFill="1" applyBorder="1" applyAlignment="1">
      <alignment horizontal="center" wrapText="1"/>
    </xf>
    <xf numFmtId="4" fontId="19" fillId="0" borderId="4" xfId="0" applyNumberFormat="1" applyFont="1" applyFill="1" applyBorder="1" applyAlignment="1">
      <alignment horizontal="center" wrapText="1"/>
    </xf>
    <xf numFmtId="4" fontId="16" fillId="0" borderId="4" xfId="0" applyNumberFormat="1" applyFont="1" applyFill="1" applyBorder="1" applyAlignment="1" applyProtection="1">
      <alignment horizontal="center" wrapText="1"/>
    </xf>
    <xf numFmtId="4" fontId="18" fillId="0" borderId="4" xfId="0" applyNumberFormat="1" applyFont="1" applyFill="1" applyBorder="1" applyAlignment="1" applyProtection="1">
      <alignment horizontal="center" wrapText="1"/>
    </xf>
    <xf numFmtId="0" fontId="22" fillId="0" borderId="0" xfId="0" applyFont="1"/>
    <xf numFmtId="0" fontId="0" fillId="0" borderId="0" xfId="0" applyFont="1"/>
    <xf numFmtId="0" fontId="23" fillId="0" borderId="0" xfId="0" applyFont="1"/>
    <xf numFmtId="0" fontId="0" fillId="2" borderId="0" xfId="0" applyFill="1"/>
    <xf numFmtId="4" fontId="21" fillId="2" borderId="0" xfId="0" applyNumberFormat="1" applyFont="1" applyFill="1" applyAlignment="1">
      <alignment horizontal="right" wrapText="1"/>
    </xf>
    <xf numFmtId="1" fontId="5" fillId="2" borderId="4" xfId="0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wrapText="1"/>
    </xf>
    <xf numFmtId="4" fontId="18" fillId="2" borderId="4" xfId="0" applyNumberFormat="1" applyFont="1" applyFill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 wrapText="1"/>
    </xf>
    <xf numFmtId="4" fontId="20" fillId="2" borderId="4" xfId="0" applyNumberFormat="1" applyFont="1" applyFill="1" applyBorder="1" applyAlignment="1">
      <alignment horizontal="center" wrapText="1"/>
    </xf>
    <xf numFmtId="4" fontId="19" fillId="2" borderId="4" xfId="0" applyNumberFormat="1" applyFont="1" applyFill="1" applyBorder="1" applyAlignment="1" applyProtection="1">
      <alignment horizontal="center" wrapText="1"/>
    </xf>
    <xf numFmtId="4" fontId="16" fillId="2" borderId="4" xfId="0" applyNumberFormat="1" applyFont="1" applyFill="1" applyBorder="1" applyAlignment="1" applyProtection="1">
      <alignment horizontal="center" wrapText="1"/>
    </xf>
    <xf numFmtId="4" fontId="18" fillId="2" borderId="4" xfId="0" applyNumberFormat="1" applyFont="1" applyFill="1" applyBorder="1" applyAlignment="1" applyProtection="1">
      <alignment horizontal="center" wrapText="1"/>
    </xf>
    <xf numFmtId="4" fontId="5" fillId="2" borderId="4" xfId="0" applyNumberFormat="1" applyFont="1" applyFill="1" applyBorder="1" applyAlignment="1" applyProtection="1">
      <alignment horizontal="center" wrapText="1"/>
    </xf>
    <xf numFmtId="4" fontId="20" fillId="2" borderId="4" xfId="0" applyNumberFormat="1" applyFont="1" applyFill="1" applyBorder="1" applyAlignment="1" applyProtection="1">
      <alignment horizontal="center" wrapText="1"/>
    </xf>
    <xf numFmtId="4" fontId="19" fillId="2" borderId="4" xfId="0" applyNumberFormat="1" applyFont="1" applyFill="1" applyBorder="1" applyAlignment="1">
      <alignment horizontal="center" wrapText="1"/>
    </xf>
    <xf numFmtId="4" fontId="15" fillId="2" borderId="4" xfId="0" applyNumberFormat="1" applyFont="1" applyFill="1" applyBorder="1" applyAlignment="1" applyProtection="1">
      <alignment horizontal="center" wrapText="1"/>
    </xf>
    <xf numFmtId="0" fontId="12" fillId="2" borderId="0" xfId="0" applyFont="1" applyFill="1"/>
    <xf numFmtId="0" fontId="3" fillId="0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4" fontId="4" fillId="2" borderId="0" xfId="0" applyNumberFormat="1" applyFont="1" applyFill="1" applyAlignment="1">
      <alignment horizontal="right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9" fillId="0" borderId="4" xfId="0" applyNumberFormat="1" applyFont="1" applyFill="1" applyBorder="1" applyAlignment="1" applyProtection="1">
      <alignment wrapText="1"/>
    </xf>
    <xf numFmtId="0" fontId="21" fillId="0" borderId="4" xfId="0" applyNumberFormat="1" applyFont="1" applyFill="1" applyBorder="1" applyAlignment="1" applyProtection="1">
      <alignment wrapText="1"/>
    </xf>
    <xf numFmtId="0" fontId="4" fillId="0" borderId="4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>
      <alignment horizontal="center" wrapText="1"/>
    </xf>
    <xf numFmtId="4" fontId="8" fillId="2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2" borderId="4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 applyProtection="1">
      <alignment horizontal="center" wrapText="1"/>
    </xf>
    <xf numFmtId="4" fontId="8" fillId="2" borderId="2" xfId="0" applyNumberFormat="1" applyFont="1" applyFill="1" applyBorder="1" applyAlignment="1" applyProtection="1">
      <alignment horizontal="center" wrapText="1"/>
    </xf>
    <xf numFmtId="4" fontId="13" fillId="0" borderId="4" xfId="0" applyNumberFormat="1" applyFont="1" applyBorder="1" applyAlignment="1">
      <alignment horizontal="center"/>
    </xf>
    <xf numFmtId="4" fontId="13" fillId="2" borderId="4" xfId="0" applyNumberFormat="1" applyFont="1" applyFill="1" applyBorder="1" applyAlignment="1">
      <alignment horizontal="center"/>
    </xf>
    <xf numFmtId="4" fontId="11" fillId="0" borderId="4" xfId="0" applyNumberFormat="1" applyFont="1" applyFill="1" applyBorder="1" applyAlignment="1">
      <alignment horizontal="center" wrapText="1"/>
    </xf>
    <xf numFmtId="49" fontId="15" fillId="3" borderId="4" xfId="0" quotePrefix="1" applyNumberFormat="1" applyFont="1" applyFill="1" applyBorder="1" applyAlignment="1">
      <alignment horizontal="center" wrapText="1"/>
    </xf>
    <xf numFmtId="4" fontId="16" fillId="3" borderId="4" xfId="0" applyNumberFormat="1" applyFont="1" applyFill="1" applyBorder="1" applyAlignment="1">
      <alignment horizontal="center" wrapText="1"/>
    </xf>
    <xf numFmtId="0" fontId="15" fillId="3" borderId="4" xfId="0" applyFont="1" applyFill="1" applyBorder="1" applyAlignment="1">
      <alignment horizontal="right" wrapText="1"/>
    </xf>
    <xf numFmtId="0" fontId="15" fillId="3" borderId="4" xfId="0" quotePrefix="1" applyNumberFormat="1" applyFont="1" applyFill="1" applyBorder="1" applyAlignment="1" applyProtection="1">
      <alignment horizontal="center" wrapText="1"/>
    </xf>
    <xf numFmtId="4" fontId="16" fillId="3" borderId="4" xfId="0" applyNumberFormat="1" applyFont="1" applyFill="1" applyBorder="1" applyAlignment="1" applyProtection="1">
      <alignment horizontal="center" wrapText="1"/>
    </xf>
    <xf numFmtId="0" fontId="15" fillId="3" borderId="4" xfId="0" applyNumberFormat="1" applyFont="1" applyFill="1" applyBorder="1" applyAlignment="1" applyProtection="1">
      <alignment horizontal="right" wrapText="1" indent="1"/>
    </xf>
    <xf numFmtId="0" fontId="15" fillId="3" borderId="4" xfId="0" applyNumberFormat="1" applyFont="1" applyFill="1" applyBorder="1" applyAlignment="1" applyProtection="1">
      <alignment horizontal="center" wrapText="1"/>
    </xf>
    <xf numFmtId="0" fontId="19" fillId="0" borderId="4" xfId="0" applyNumberFormat="1" applyFont="1" applyFill="1" applyBorder="1" applyAlignment="1" applyProtection="1">
      <alignment wrapText="1"/>
    </xf>
    <xf numFmtId="4" fontId="24" fillId="2" borderId="2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wrapText="1"/>
    </xf>
    <xf numFmtId="4" fontId="0" fillId="2" borderId="0" xfId="0" applyNumberFormat="1" applyFill="1"/>
    <xf numFmtId="4" fontId="15" fillId="3" borderId="4" xfId="0" applyNumberFormat="1" applyFont="1" applyFill="1" applyBorder="1" applyAlignment="1">
      <alignment horizontal="center" wrapText="1"/>
    </xf>
    <xf numFmtId="1" fontId="7" fillId="2" borderId="4" xfId="0" applyNumberFormat="1" applyFont="1" applyFill="1" applyBorder="1" applyAlignment="1" applyProtection="1">
      <alignment horizontal="center" wrapText="1"/>
    </xf>
    <xf numFmtId="0" fontId="9" fillId="0" borderId="4" xfId="0" applyNumberFormat="1" applyFont="1" applyFill="1" applyBorder="1" applyAlignment="1" applyProtection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22" fillId="2" borderId="0" xfId="0" applyFont="1" applyFill="1"/>
    <xf numFmtId="0" fontId="15" fillId="2" borderId="4" xfId="0" applyNumberFormat="1" applyFont="1" applyFill="1" applyBorder="1" applyAlignment="1" applyProtection="1">
      <alignment horizontal="left" wrapText="1" indent="1"/>
    </xf>
    <xf numFmtId="0" fontId="9" fillId="2" borderId="4" xfId="0" applyNumberFormat="1" applyFont="1" applyFill="1" applyBorder="1" applyAlignment="1" applyProtection="1">
      <alignment horizontal="left" wrapText="1"/>
    </xf>
    <xf numFmtId="0" fontId="25" fillId="0" borderId="4" xfId="0" applyFont="1" applyBorder="1" applyAlignment="1">
      <alignment wrapText="1"/>
    </xf>
    <xf numFmtId="1" fontId="9" fillId="0" borderId="4" xfId="0" applyNumberFormat="1" applyFont="1" applyFill="1" applyBorder="1" applyAlignment="1" applyProtection="1">
      <alignment horizontal="center" wrapText="1"/>
    </xf>
    <xf numFmtId="2" fontId="15" fillId="0" borderId="4" xfId="0" quotePrefix="1" applyNumberFormat="1" applyFont="1" applyFill="1" applyBorder="1" applyAlignment="1" applyProtection="1">
      <alignment horizontal="center" wrapText="1"/>
    </xf>
    <xf numFmtId="2" fontId="15" fillId="0" borderId="4" xfId="0" applyNumberFormat="1" applyFont="1" applyFill="1" applyBorder="1" applyAlignment="1" applyProtection="1">
      <alignment horizontal="center" wrapText="1"/>
    </xf>
    <xf numFmtId="4" fontId="26" fillId="0" borderId="4" xfId="0" applyNumberFormat="1" applyFont="1" applyFill="1" applyBorder="1" applyAlignment="1" applyProtection="1">
      <alignment horizontal="center" wrapText="1"/>
    </xf>
    <xf numFmtId="0" fontId="27" fillId="0" borderId="4" xfId="0" applyNumberFormat="1" applyFont="1" applyFill="1" applyBorder="1" applyAlignment="1" applyProtection="1">
      <alignment horizontal="center" wrapText="1"/>
    </xf>
    <xf numFmtId="4" fontId="28" fillId="2" borderId="4" xfId="0" applyNumberFormat="1" applyFont="1" applyFill="1" applyBorder="1" applyAlignment="1" applyProtection="1">
      <alignment horizontal="center" wrapText="1"/>
    </xf>
    <xf numFmtId="4" fontId="27" fillId="0" borderId="4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 applyProtection="1">
      <alignment horizontal="center" wrapText="1"/>
    </xf>
    <xf numFmtId="0" fontId="29" fillId="0" borderId="4" xfId="0" applyFont="1" applyBorder="1"/>
    <xf numFmtId="0" fontId="30" fillId="0" borderId="4" xfId="0" applyFont="1" applyBorder="1" applyAlignment="1">
      <alignment horizontal="center"/>
    </xf>
    <xf numFmtId="4" fontId="12" fillId="0" borderId="4" xfId="0" applyNumberFormat="1" applyFont="1" applyBorder="1"/>
    <xf numFmtId="4" fontId="13" fillId="0" borderId="4" xfId="0" applyNumberFormat="1" applyFont="1" applyBorder="1"/>
    <xf numFmtId="4" fontId="32" fillId="0" borderId="4" xfId="0" applyNumberFormat="1" applyFont="1" applyBorder="1"/>
    <xf numFmtId="4" fontId="12" fillId="0" borderId="4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/>
    </xf>
    <xf numFmtId="2" fontId="30" fillId="0" borderId="4" xfId="0" applyNumberFormat="1" applyFont="1" applyBorder="1"/>
    <xf numFmtId="2" fontId="31" fillId="0" borderId="4" xfId="0" applyNumberFormat="1" applyFont="1" applyBorder="1"/>
    <xf numFmtId="2" fontId="30" fillId="0" borderId="4" xfId="0" applyNumberFormat="1" applyFont="1" applyBorder="1" applyAlignment="1">
      <alignment horizontal="center"/>
    </xf>
    <xf numFmtId="0" fontId="16" fillId="0" borderId="6" xfId="0" applyFont="1" applyBorder="1" applyAlignment="1">
      <alignment horizontal="justify" vertical="center" wrapText="1"/>
    </xf>
    <xf numFmtId="0" fontId="16" fillId="0" borderId="7" xfId="0" applyFont="1" applyBorder="1" applyAlignment="1">
      <alignment horizontal="justify" vertical="center" wrapText="1"/>
    </xf>
    <xf numFmtId="0" fontId="16" fillId="0" borderId="8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14" fillId="0" borderId="0" xfId="0" applyFont="1" applyAlignment="1">
      <alignment horizontal="right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5" fillId="0" borderId="4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5"/>
  <sheetViews>
    <sheetView topLeftCell="A52" zoomScale="136" zoomScaleNormal="136" workbookViewId="0">
      <selection activeCell="J108" sqref="J108"/>
    </sheetView>
  </sheetViews>
  <sheetFormatPr defaultRowHeight="15" x14ac:dyDescent="0.25"/>
  <cols>
    <col min="1" max="1" width="26.42578125" customWidth="1"/>
    <col min="2" max="2" width="18.140625" customWidth="1"/>
    <col min="3" max="3" width="10.140625" customWidth="1"/>
    <col min="4" max="4" width="10.42578125" customWidth="1"/>
    <col min="5" max="5" width="10.140625" style="56" customWidth="1"/>
    <col min="6" max="6" width="8.7109375" customWidth="1"/>
    <col min="7" max="7" width="7" customWidth="1"/>
    <col min="8" max="8" width="9.85546875" style="56" customWidth="1"/>
    <col min="9" max="9" width="9.42578125" style="56" customWidth="1"/>
    <col min="10" max="10" width="9.7109375" customWidth="1"/>
    <col min="11" max="11" width="10.42578125" customWidth="1"/>
    <col min="12" max="12" width="9.140625" customWidth="1"/>
    <col min="256" max="256" width="35.140625" customWidth="1"/>
    <col min="257" max="257" width="18.140625" customWidth="1"/>
    <col min="258" max="258" width="11.85546875" customWidth="1"/>
    <col min="259" max="259" width="12.28515625" customWidth="1"/>
    <col min="260" max="260" width="10.7109375" customWidth="1"/>
    <col min="261" max="261" width="9.28515625" customWidth="1"/>
    <col min="262" max="262" width="11.85546875" customWidth="1"/>
    <col min="263" max="263" width="12.5703125" customWidth="1"/>
    <col min="264" max="264" width="10.28515625" customWidth="1"/>
    <col min="265" max="265" width="12" customWidth="1"/>
    <col min="266" max="266" width="11.140625" customWidth="1"/>
    <col min="512" max="512" width="35.140625" customWidth="1"/>
    <col min="513" max="513" width="18.140625" customWidth="1"/>
    <col min="514" max="514" width="11.85546875" customWidth="1"/>
    <col min="515" max="515" width="12.28515625" customWidth="1"/>
    <col min="516" max="516" width="10.7109375" customWidth="1"/>
    <col min="517" max="517" width="9.28515625" customWidth="1"/>
    <col min="518" max="518" width="11.85546875" customWidth="1"/>
    <col min="519" max="519" width="12.5703125" customWidth="1"/>
    <col min="520" max="520" width="10.28515625" customWidth="1"/>
    <col min="521" max="521" width="12" customWidth="1"/>
    <col min="522" max="522" width="11.140625" customWidth="1"/>
    <col min="768" max="768" width="35.140625" customWidth="1"/>
    <col min="769" max="769" width="18.140625" customWidth="1"/>
    <col min="770" max="770" width="11.85546875" customWidth="1"/>
    <col min="771" max="771" width="12.28515625" customWidth="1"/>
    <col min="772" max="772" width="10.7109375" customWidth="1"/>
    <col min="773" max="773" width="9.28515625" customWidth="1"/>
    <col min="774" max="774" width="11.85546875" customWidth="1"/>
    <col min="775" max="775" width="12.5703125" customWidth="1"/>
    <col min="776" max="776" width="10.28515625" customWidth="1"/>
    <col min="777" max="777" width="12" customWidth="1"/>
    <col min="778" max="778" width="11.140625" customWidth="1"/>
    <col min="1024" max="1024" width="35.140625" customWidth="1"/>
    <col min="1025" max="1025" width="18.140625" customWidth="1"/>
    <col min="1026" max="1026" width="11.85546875" customWidth="1"/>
    <col min="1027" max="1027" width="12.28515625" customWidth="1"/>
    <col min="1028" max="1028" width="10.7109375" customWidth="1"/>
    <col min="1029" max="1029" width="9.28515625" customWidth="1"/>
    <col min="1030" max="1030" width="11.85546875" customWidth="1"/>
    <col min="1031" max="1031" width="12.5703125" customWidth="1"/>
    <col min="1032" max="1032" width="10.28515625" customWidth="1"/>
    <col min="1033" max="1033" width="12" customWidth="1"/>
    <col min="1034" max="1034" width="11.140625" customWidth="1"/>
    <col min="1280" max="1280" width="35.140625" customWidth="1"/>
    <col min="1281" max="1281" width="18.140625" customWidth="1"/>
    <col min="1282" max="1282" width="11.85546875" customWidth="1"/>
    <col min="1283" max="1283" width="12.28515625" customWidth="1"/>
    <col min="1284" max="1284" width="10.7109375" customWidth="1"/>
    <col min="1285" max="1285" width="9.28515625" customWidth="1"/>
    <col min="1286" max="1286" width="11.85546875" customWidth="1"/>
    <col min="1287" max="1287" width="12.5703125" customWidth="1"/>
    <col min="1288" max="1288" width="10.28515625" customWidth="1"/>
    <col min="1289" max="1289" width="12" customWidth="1"/>
    <col min="1290" max="1290" width="11.140625" customWidth="1"/>
    <col min="1536" max="1536" width="35.140625" customWidth="1"/>
    <col min="1537" max="1537" width="18.140625" customWidth="1"/>
    <col min="1538" max="1538" width="11.85546875" customWidth="1"/>
    <col min="1539" max="1539" width="12.28515625" customWidth="1"/>
    <col min="1540" max="1540" width="10.7109375" customWidth="1"/>
    <col min="1541" max="1541" width="9.28515625" customWidth="1"/>
    <col min="1542" max="1542" width="11.85546875" customWidth="1"/>
    <col min="1543" max="1543" width="12.5703125" customWidth="1"/>
    <col min="1544" max="1544" width="10.28515625" customWidth="1"/>
    <col min="1545" max="1545" width="12" customWidth="1"/>
    <col min="1546" max="1546" width="11.140625" customWidth="1"/>
    <col min="1792" max="1792" width="35.140625" customWidth="1"/>
    <col min="1793" max="1793" width="18.140625" customWidth="1"/>
    <col min="1794" max="1794" width="11.85546875" customWidth="1"/>
    <col min="1795" max="1795" width="12.28515625" customWidth="1"/>
    <col min="1796" max="1796" width="10.7109375" customWidth="1"/>
    <col min="1797" max="1797" width="9.28515625" customWidth="1"/>
    <col min="1798" max="1798" width="11.85546875" customWidth="1"/>
    <col min="1799" max="1799" width="12.5703125" customWidth="1"/>
    <col min="1800" max="1800" width="10.28515625" customWidth="1"/>
    <col min="1801" max="1801" width="12" customWidth="1"/>
    <col min="1802" max="1802" width="11.140625" customWidth="1"/>
    <col min="2048" max="2048" width="35.140625" customWidth="1"/>
    <col min="2049" max="2049" width="18.140625" customWidth="1"/>
    <col min="2050" max="2050" width="11.85546875" customWidth="1"/>
    <col min="2051" max="2051" width="12.28515625" customWidth="1"/>
    <col min="2052" max="2052" width="10.7109375" customWidth="1"/>
    <col min="2053" max="2053" width="9.28515625" customWidth="1"/>
    <col min="2054" max="2054" width="11.85546875" customWidth="1"/>
    <col min="2055" max="2055" width="12.5703125" customWidth="1"/>
    <col min="2056" max="2056" width="10.28515625" customWidth="1"/>
    <col min="2057" max="2057" width="12" customWidth="1"/>
    <col min="2058" max="2058" width="11.140625" customWidth="1"/>
    <col min="2304" max="2304" width="35.140625" customWidth="1"/>
    <col min="2305" max="2305" width="18.140625" customWidth="1"/>
    <col min="2306" max="2306" width="11.85546875" customWidth="1"/>
    <col min="2307" max="2307" width="12.28515625" customWidth="1"/>
    <col min="2308" max="2308" width="10.7109375" customWidth="1"/>
    <col min="2309" max="2309" width="9.28515625" customWidth="1"/>
    <col min="2310" max="2310" width="11.85546875" customWidth="1"/>
    <col min="2311" max="2311" width="12.5703125" customWidth="1"/>
    <col min="2312" max="2312" width="10.28515625" customWidth="1"/>
    <col min="2313" max="2313" width="12" customWidth="1"/>
    <col min="2314" max="2314" width="11.140625" customWidth="1"/>
    <col min="2560" max="2560" width="35.140625" customWidth="1"/>
    <col min="2561" max="2561" width="18.140625" customWidth="1"/>
    <col min="2562" max="2562" width="11.85546875" customWidth="1"/>
    <col min="2563" max="2563" width="12.28515625" customWidth="1"/>
    <col min="2564" max="2564" width="10.7109375" customWidth="1"/>
    <col min="2565" max="2565" width="9.28515625" customWidth="1"/>
    <col min="2566" max="2566" width="11.85546875" customWidth="1"/>
    <col min="2567" max="2567" width="12.5703125" customWidth="1"/>
    <col min="2568" max="2568" width="10.28515625" customWidth="1"/>
    <col min="2569" max="2569" width="12" customWidth="1"/>
    <col min="2570" max="2570" width="11.140625" customWidth="1"/>
    <col min="2816" max="2816" width="35.140625" customWidth="1"/>
    <col min="2817" max="2817" width="18.140625" customWidth="1"/>
    <col min="2818" max="2818" width="11.85546875" customWidth="1"/>
    <col min="2819" max="2819" width="12.28515625" customWidth="1"/>
    <col min="2820" max="2820" width="10.7109375" customWidth="1"/>
    <col min="2821" max="2821" width="9.28515625" customWidth="1"/>
    <col min="2822" max="2822" width="11.85546875" customWidth="1"/>
    <col min="2823" max="2823" width="12.5703125" customWidth="1"/>
    <col min="2824" max="2824" width="10.28515625" customWidth="1"/>
    <col min="2825" max="2825" width="12" customWidth="1"/>
    <col min="2826" max="2826" width="11.140625" customWidth="1"/>
    <col min="3072" max="3072" width="35.140625" customWidth="1"/>
    <col min="3073" max="3073" width="18.140625" customWidth="1"/>
    <col min="3074" max="3074" width="11.85546875" customWidth="1"/>
    <col min="3075" max="3075" width="12.28515625" customWidth="1"/>
    <col min="3076" max="3076" width="10.7109375" customWidth="1"/>
    <col min="3077" max="3077" width="9.28515625" customWidth="1"/>
    <col min="3078" max="3078" width="11.85546875" customWidth="1"/>
    <col min="3079" max="3079" width="12.5703125" customWidth="1"/>
    <col min="3080" max="3080" width="10.28515625" customWidth="1"/>
    <col min="3081" max="3081" width="12" customWidth="1"/>
    <col min="3082" max="3082" width="11.140625" customWidth="1"/>
    <col min="3328" max="3328" width="35.140625" customWidth="1"/>
    <col min="3329" max="3329" width="18.140625" customWidth="1"/>
    <col min="3330" max="3330" width="11.85546875" customWidth="1"/>
    <col min="3331" max="3331" width="12.28515625" customWidth="1"/>
    <col min="3332" max="3332" width="10.7109375" customWidth="1"/>
    <col min="3333" max="3333" width="9.28515625" customWidth="1"/>
    <col min="3334" max="3334" width="11.85546875" customWidth="1"/>
    <col min="3335" max="3335" width="12.5703125" customWidth="1"/>
    <col min="3336" max="3336" width="10.28515625" customWidth="1"/>
    <col min="3337" max="3337" width="12" customWidth="1"/>
    <col min="3338" max="3338" width="11.140625" customWidth="1"/>
    <col min="3584" max="3584" width="35.140625" customWidth="1"/>
    <col min="3585" max="3585" width="18.140625" customWidth="1"/>
    <col min="3586" max="3586" width="11.85546875" customWidth="1"/>
    <col min="3587" max="3587" width="12.28515625" customWidth="1"/>
    <col min="3588" max="3588" width="10.7109375" customWidth="1"/>
    <col min="3589" max="3589" width="9.28515625" customWidth="1"/>
    <col min="3590" max="3590" width="11.85546875" customWidth="1"/>
    <col min="3591" max="3591" width="12.5703125" customWidth="1"/>
    <col min="3592" max="3592" width="10.28515625" customWidth="1"/>
    <col min="3593" max="3593" width="12" customWidth="1"/>
    <col min="3594" max="3594" width="11.140625" customWidth="1"/>
    <col min="3840" max="3840" width="35.140625" customWidth="1"/>
    <col min="3841" max="3841" width="18.140625" customWidth="1"/>
    <col min="3842" max="3842" width="11.85546875" customWidth="1"/>
    <col min="3843" max="3843" width="12.28515625" customWidth="1"/>
    <col min="3844" max="3844" width="10.7109375" customWidth="1"/>
    <col min="3845" max="3845" width="9.28515625" customWidth="1"/>
    <col min="3846" max="3846" width="11.85546875" customWidth="1"/>
    <col min="3847" max="3847" width="12.5703125" customWidth="1"/>
    <col min="3848" max="3848" width="10.28515625" customWidth="1"/>
    <col min="3849" max="3849" width="12" customWidth="1"/>
    <col min="3850" max="3850" width="11.140625" customWidth="1"/>
    <col min="4096" max="4096" width="35.140625" customWidth="1"/>
    <col min="4097" max="4097" width="18.140625" customWidth="1"/>
    <col min="4098" max="4098" width="11.85546875" customWidth="1"/>
    <col min="4099" max="4099" width="12.28515625" customWidth="1"/>
    <col min="4100" max="4100" width="10.7109375" customWidth="1"/>
    <col min="4101" max="4101" width="9.28515625" customWidth="1"/>
    <col min="4102" max="4102" width="11.85546875" customWidth="1"/>
    <col min="4103" max="4103" width="12.5703125" customWidth="1"/>
    <col min="4104" max="4104" width="10.28515625" customWidth="1"/>
    <col min="4105" max="4105" width="12" customWidth="1"/>
    <col min="4106" max="4106" width="11.140625" customWidth="1"/>
    <col min="4352" max="4352" width="35.140625" customWidth="1"/>
    <col min="4353" max="4353" width="18.140625" customWidth="1"/>
    <col min="4354" max="4354" width="11.85546875" customWidth="1"/>
    <col min="4355" max="4355" width="12.28515625" customWidth="1"/>
    <col min="4356" max="4356" width="10.7109375" customWidth="1"/>
    <col min="4357" max="4357" width="9.28515625" customWidth="1"/>
    <col min="4358" max="4358" width="11.85546875" customWidth="1"/>
    <col min="4359" max="4359" width="12.5703125" customWidth="1"/>
    <col min="4360" max="4360" width="10.28515625" customWidth="1"/>
    <col min="4361" max="4361" width="12" customWidth="1"/>
    <col min="4362" max="4362" width="11.140625" customWidth="1"/>
    <col min="4608" max="4608" width="35.140625" customWidth="1"/>
    <col min="4609" max="4609" width="18.140625" customWidth="1"/>
    <col min="4610" max="4610" width="11.85546875" customWidth="1"/>
    <col min="4611" max="4611" width="12.28515625" customWidth="1"/>
    <col min="4612" max="4612" width="10.7109375" customWidth="1"/>
    <col min="4613" max="4613" width="9.28515625" customWidth="1"/>
    <col min="4614" max="4614" width="11.85546875" customWidth="1"/>
    <col min="4615" max="4615" width="12.5703125" customWidth="1"/>
    <col min="4616" max="4616" width="10.28515625" customWidth="1"/>
    <col min="4617" max="4617" width="12" customWidth="1"/>
    <col min="4618" max="4618" width="11.140625" customWidth="1"/>
    <col min="4864" max="4864" width="35.140625" customWidth="1"/>
    <col min="4865" max="4865" width="18.140625" customWidth="1"/>
    <col min="4866" max="4866" width="11.85546875" customWidth="1"/>
    <col min="4867" max="4867" width="12.28515625" customWidth="1"/>
    <col min="4868" max="4868" width="10.7109375" customWidth="1"/>
    <col min="4869" max="4869" width="9.28515625" customWidth="1"/>
    <col min="4870" max="4870" width="11.85546875" customWidth="1"/>
    <col min="4871" max="4871" width="12.5703125" customWidth="1"/>
    <col min="4872" max="4872" width="10.28515625" customWidth="1"/>
    <col min="4873" max="4873" width="12" customWidth="1"/>
    <col min="4874" max="4874" width="11.140625" customWidth="1"/>
    <col min="5120" max="5120" width="35.140625" customWidth="1"/>
    <col min="5121" max="5121" width="18.140625" customWidth="1"/>
    <col min="5122" max="5122" width="11.85546875" customWidth="1"/>
    <col min="5123" max="5123" width="12.28515625" customWidth="1"/>
    <col min="5124" max="5124" width="10.7109375" customWidth="1"/>
    <col min="5125" max="5125" width="9.28515625" customWidth="1"/>
    <col min="5126" max="5126" width="11.85546875" customWidth="1"/>
    <col min="5127" max="5127" width="12.5703125" customWidth="1"/>
    <col min="5128" max="5128" width="10.28515625" customWidth="1"/>
    <col min="5129" max="5129" width="12" customWidth="1"/>
    <col min="5130" max="5130" width="11.140625" customWidth="1"/>
    <col min="5376" max="5376" width="35.140625" customWidth="1"/>
    <col min="5377" max="5377" width="18.140625" customWidth="1"/>
    <col min="5378" max="5378" width="11.85546875" customWidth="1"/>
    <col min="5379" max="5379" width="12.28515625" customWidth="1"/>
    <col min="5380" max="5380" width="10.7109375" customWidth="1"/>
    <col min="5381" max="5381" width="9.28515625" customWidth="1"/>
    <col min="5382" max="5382" width="11.85546875" customWidth="1"/>
    <col min="5383" max="5383" width="12.5703125" customWidth="1"/>
    <col min="5384" max="5384" width="10.28515625" customWidth="1"/>
    <col min="5385" max="5385" width="12" customWidth="1"/>
    <col min="5386" max="5386" width="11.140625" customWidth="1"/>
    <col min="5632" max="5632" width="35.140625" customWidth="1"/>
    <col min="5633" max="5633" width="18.140625" customWidth="1"/>
    <col min="5634" max="5634" width="11.85546875" customWidth="1"/>
    <col min="5635" max="5635" width="12.28515625" customWidth="1"/>
    <col min="5636" max="5636" width="10.7109375" customWidth="1"/>
    <col min="5637" max="5637" width="9.28515625" customWidth="1"/>
    <col min="5638" max="5638" width="11.85546875" customWidth="1"/>
    <col min="5639" max="5639" width="12.5703125" customWidth="1"/>
    <col min="5640" max="5640" width="10.28515625" customWidth="1"/>
    <col min="5641" max="5641" width="12" customWidth="1"/>
    <col min="5642" max="5642" width="11.140625" customWidth="1"/>
    <col min="5888" max="5888" width="35.140625" customWidth="1"/>
    <col min="5889" max="5889" width="18.140625" customWidth="1"/>
    <col min="5890" max="5890" width="11.85546875" customWidth="1"/>
    <col min="5891" max="5891" width="12.28515625" customWidth="1"/>
    <col min="5892" max="5892" width="10.7109375" customWidth="1"/>
    <col min="5893" max="5893" width="9.28515625" customWidth="1"/>
    <col min="5894" max="5894" width="11.85546875" customWidth="1"/>
    <col min="5895" max="5895" width="12.5703125" customWidth="1"/>
    <col min="5896" max="5896" width="10.28515625" customWidth="1"/>
    <col min="5897" max="5897" width="12" customWidth="1"/>
    <col min="5898" max="5898" width="11.140625" customWidth="1"/>
    <col min="6144" max="6144" width="35.140625" customWidth="1"/>
    <col min="6145" max="6145" width="18.140625" customWidth="1"/>
    <col min="6146" max="6146" width="11.85546875" customWidth="1"/>
    <col min="6147" max="6147" width="12.28515625" customWidth="1"/>
    <col min="6148" max="6148" width="10.7109375" customWidth="1"/>
    <col min="6149" max="6149" width="9.28515625" customWidth="1"/>
    <col min="6150" max="6150" width="11.85546875" customWidth="1"/>
    <col min="6151" max="6151" width="12.5703125" customWidth="1"/>
    <col min="6152" max="6152" width="10.28515625" customWidth="1"/>
    <col min="6153" max="6153" width="12" customWidth="1"/>
    <col min="6154" max="6154" width="11.140625" customWidth="1"/>
    <col min="6400" max="6400" width="35.140625" customWidth="1"/>
    <col min="6401" max="6401" width="18.140625" customWidth="1"/>
    <col min="6402" max="6402" width="11.85546875" customWidth="1"/>
    <col min="6403" max="6403" width="12.28515625" customWidth="1"/>
    <col min="6404" max="6404" width="10.7109375" customWidth="1"/>
    <col min="6405" max="6405" width="9.28515625" customWidth="1"/>
    <col min="6406" max="6406" width="11.85546875" customWidth="1"/>
    <col min="6407" max="6407" width="12.5703125" customWidth="1"/>
    <col min="6408" max="6408" width="10.28515625" customWidth="1"/>
    <col min="6409" max="6409" width="12" customWidth="1"/>
    <col min="6410" max="6410" width="11.140625" customWidth="1"/>
    <col min="6656" max="6656" width="35.140625" customWidth="1"/>
    <col min="6657" max="6657" width="18.140625" customWidth="1"/>
    <col min="6658" max="6658" width="11.85546875" customWidth="1"/>
    <col min="6659" max="6659" width="12.28515625" customWidth="1"/>
    <col min="6660" max="6660" width="10.7109375" customWidth="1"/>
    <col min="6661" max="6661" width="9.28515625" customWidth="1"/>
    <col min="6662" max="6662" width="11.85546875" customWidth="1"/>
    <col min="6663" max="6663" width="12.5703125" customWidth="1"/>
    <col min="6664" max="6664" width="10.28515625" customWidth="1"/>
    <col min="6665" max="6665" width="12" customWidth="1"/>
    <col min="6666" max="6666" width="11.140625" customWidth="1"/>
    <col min="6912" max="6912" width="35.140625" customWidth="1"/>
    <col min="6913" max="6913" width="18.140625" customWidth="1"/>
    <col min="6914" max="6914" width="11.85546875" customWidth="1"/>
    <col min="6915" max="6915" width="12.28515625" customWidth="1"/>
    <col min="6916" max="6916" width="10.7109375" customWidth="1"/>
    <col min="6917" max="6917" width="9.28515625" customWidth="1"/>
    <col min="6918" max="6918" width="11.85546875" customWidth="1"/>
    <col min="6919" max="6919" width="12.5703125" customWidth="1"/>
    <col min="6920" max="6920" width="10.28515625" customWidth="1"/>
    <col min="6921" max="6921" width="12" customWidth="1"/>
    <col min="6922" max="6922" width="11.140625" customWidth="1"/>
    <col min="7168" max="7168" width="35.140625" customWidth="1"/>
    <col min="7169" max="7169" width="18.140625" customWidth="1"/>
    <col min="7170" max="7170" width="11.85546875" customWidth="1"/>
    <col min="7171" max="7171" width="12.28515625" customWidth="1"/>
    <col min="7172" max="7172" width="10.7109375" customWidth="1"/>
    <col min="7173" max="7173" width="9.28515625" customWidth="1"/>
    <col min="7174" max="7174" width="11.85546875" customWidth="1"/>
    <col min="7175" max="7175" width="12.5703125" customWidth="1"/>
    <col min="7176" max="7176" width="10.28515625" customWidth="1"/>
    <col min="7177" max="7177" width="12" customWidth="1"/>
    <col min="7178" max="7178" width="11.140625" customWidth="1"/>
    <col min="7424" max="7424" width="35.140625" customWidth="1"/>
    <col min="7425" max="7425" width="18.140625" customWidth="1"/>
    <col min="7426" max="7426" width="11.85546875" customWidth="1"/>
    <col min="7427" max="7427" width="12.28515625" customWidth="1"/>
    <col min="7428" max="7428" width="10.7109375" customWidth="1"/>
    <col min="7429" max="7429" width="9.28515625" customWidth="1"/>
    <col min="7430" max="7430" width="11.85546875" customWidth="1"/>
    <col min="7431" max="7431" width="12.5703125" customWidth="1"/>
    <col min="7432" max="7432" width="10.28515625" customWidth="1"/>
    <col min="7433" max="7433" width="12" customWidth="1"/>
    <col min="7434" max="7434" width="11.140625" customWidth="1"/>
    <col min="7680" max="7680" width="35.140625" customWidth="1"/>
    <col min="7681" max="7681" width="18.140625" customWidth="1"/>
    <col min="7682" max="7682" width="11.85546875" customWidth="1"/>
    <col min="7683" max="7683" width="12.28515625" customWidth="1"/>
    <col min="7684" max="7684" width="10.7109375" customWidth="1"/>
    <col min="7685" max="7685" width="9.28515625" customWidth="1"/>
    <col min="7686" max="7686" width="11.85546875" customWidth="1"/>
    <col min="7687" max="7687" width="12.5703125" customWidth="1"/>
    <col min="7688" max="7688" width="10.28515625" customWidth="1"/>
    <col min="7689" max="7689" width="12" customWidth="1"/>
    <col min="7690" max="7690" width="11.140625" customWidth="1"/>
    <col min="7936" max="7936" width="35.140625" customWidth="1"/>
    <col min="7937" max="7937" width="18.140625" customWidth="1"/>
    <col min="7938" max="7938" width="11.85546875" customWidth="1"/>
    <col min="7939" max="7939" width="12.28515625" customWidth="1"/>
    <col min="7940" max="7940" width="10.7109375" customWidth="1"/>
    <col min="7941" max="7941" width="9.28515625" customWidth="1"/>
    <col min="7942" max="7942" width="11.85546875" customWidth="1"/>
    <col min="7943" max="7943" width="12.5703125" customWidth="1"/>
    <col min="7944" max="7944" width="10.28515625" customWidth="1"/>
    <col min="7945" max="7945" width="12" customWidth="1"/>
    <col min="7946" max="7946" width="11.140625" customWidth="1"/>
    <col min="8192" max="8192" width="35.140625" customWidth="1"/>
    <col min="8193" max="8193" width="18.140625" customWidth="1"/>
    <col min="8194" max="8194" width="11.85546875" customWidth="1"/>
    <col min="8195" max="8195" width="12.28515625" customWidth="1"/>
    <col min="8196" max="8196" width="10.7109375" customWidth="1"/>
    <col min="8197" max="8197" width="9.28515625" customWidth="1"/>
    <col min="8198" max="8198" width="11.85546875" customWidth="1"/>
    <col min="8199" max="8199" width="12.5703125" customWidth="1"/>
    <col min="8200" max="8200" width="10.28515625" customWidth="1"/>
    <col min="8201" max="8201" width="12" customWidth="1"/>
    <col min="8202" max="8202" width="11.140625" customWidth="1"/>
    <col min="8448" max="8448" width="35.140625" customWidth="1"/>
    <col min="8449" max="8449" width="18.140625" customWidth="1"/>
    <col min="8450" max="8450" width="11.85546875" customWidth="1"/>
    <col min="8451" max="8451" width="12.28515625" customWidth="1"/>
    <col min="8452" max="8452" width="10.7109375" customWidth="1"/>
    <col min="8453" max="8453" width="9.28515625" customWidth="1"/>
    <col min="8454" max="8454" width="11.85546875" customWidth="1"/>
    <col min="8455" max="8455" width="12.5703125" customWidth="1"/>
    <col min="8456" max="8456" width="10.28515625" customWidth="1"/>
    <col min="8457" max="8457" width="12" customWidth="1"/>
    <col min="8458" max="8458" width="11.140625" customWidth="1"/>
    <col min="8704" max="8704" width="35.140625" customWidth="1"/>
    <col min="8705" max="8705" width="18.140625" customWidth="1"/>
    <col min="8706" max="8706" width="11.85546875" customWidth="1"/>
    <col min="8707" max="8707" width="12.28515625" customWidth="1"/>
    <col min="8708" max="8708" width="10.7109375" customWidth="1"/>
    <col min="8709" max="8709" width="9.28515625" customWidth="1"/>
    <col min="8710" max="8710" width="11.85546875" customWidth="1"/>
    <col min="8711" max="8711" width="12.5703125" customWidth="1"/>
    <col min="8712" max="8712" width="10.28515625" customWidth="1"/>
    <col min="8713" max="8713" width="12" customWidth="1"/>
    <col min="8714" max="8714" width="11.140625" customWidth="1"/>
    <col min="8960" max="8960" width="35.140625" customWidth="1"/>
    <col min="8961" max="8961" width="18.140625" customWidth="1"/>
    <col min="8962" max="8962" width="11.85546875" customWidth="1"/>
    <col min="8963" max="8963" width="12.28515625" customWidth="1"/>
    <col min="8964" max="8964" width="10.7109375" customWidth="1"/>
    <col min="8965" max="8965" width="9.28515625" customWidth="1"/>
    <col min="8966" max="8966" width="11.85546875" customWidth="1"/>
    <col min="8967" max="8967" width="12.5703125" customWidth="1"/>
    <col min="8968" max="8968" width="10.28515625" customWidth="1"/>
    <col min="8969" max="8969" width="12" customWidth="1"/>
    <col min="8970" max="8970" width="11.140625" customWidth="1"/>
    <col min="9216" max="9216" width="35.140625" customWidth="1"/>
    <col min="9217" max="9217" width="18.140625" customWidth="1"/>
    <col min="9218" max="9218" width="11.85546875" customWidth="1"/>
    <col min="9219" max="9219" width="12.28515625" customWidth="1"/>
    <col min="9220" max="9220" width="10.7109375" customWidth="1"/>
    <col min="9221" max="9221" width="9.28515625" customWidth="1"/>
    <col min="9222" max="9222" width="11.85546875" customWidth="1"/>
    <col min="9223" max="9223" width="12.5703125" customWidth="1"/>
    <col min="9224" max="9224" width="10.28515625" customWidth="1"/>
    <col min="9225" max="9225" width="12" customWidth="1"/>
    <col min="9226" max="9226" width="11.140625" customWidth="1"/>
    <col min="9472" max="9472" width="35.140625" customWidth="1"/>
    <col min="9473" max="9473" width="18.140625" customWidth="1"/>
    <col min="9474" max="9474" width="11.85546875" customWidth="1"/>
    <col min="9475" max="9475" width="12.28515625" customWidth="1"/>
    <col min="9476" max="9476" width="10.7109375" customWidth="1"/>
    <col min="9477" max="9477" width="9.28515625" customWidth="1"/>
    <col min="9478" max="9478" width="11.85546875" customWidth="1"/>
    <col min="9479" max="9479" width="12.5703125" customWidth="1"/>
    <col min="9480" max="9480" width="10.28515625" customWidth="1"/>
    <col min="9481" max="9481" width="12" customWidth="1"/>
    <col min="9482" max="9482" width="11.140625" customWidth="1"/>
    <col min="9728" max="9728" width="35.140625" customWidth="1"/>
    <col min="9729" max="9729" width="18.140625" customWidth="1"/>
    <col min="9730" max="9730" width="11.85546875" customWidth="1"/>
    <col min="9731" max="9731" width="12.28515625" customWidth="1"/>
    <col min="9732" max="9732" width="10.7109375" customWidth="1"/>
    <col min="9733" max="9733" width="9.28515625" customWidth="1"/>
    <col min="9734" max="9734" width="11.85546875" customWidth="1"/>
    <col min="9735" max="9735" width="12.5703125" customWidth="1"/>
    <col min="9736" max="9736" width="10.28515625" customWidth="1"/>
    <col min="9737" max="9737" width="12" customWidth="1"/>
    <col min="9738" max="9738" width="11.140625" customWidth="1"/>
    <col min="9984" max="9984" width="35.140625" customWidth="1"/>
    <col min="9985" max="9985" width="18.140625" customWidth="1"/>
    <col min="9986" max="9986" width="11.85546875" customWidth="1"/>
    <col min="9987" max="9987" width="12.28515625" customWidth="1"/>
    <col min="9988" max="9988" width="10.7109375" customWidth="1"/>
    <col min="9989" max="9989" width="9.28515625" customWidth="1"/>
    <col min="9990" max="9990" width="11.85546875" customWidth="1"/>
    <col min="9991" max="9991" width="12.5703125" customWidth="1"/>
    <col min="9992" max="9992" width="10.28515625" customWidth="1"/>
    <col min="9993" max="9993" width="12" customWidth="1"/>
    <col min="9994" max="9994" width="11.140625" customWidth="1"/>
    <col min="10240" max="10240" width="35.140625" customWidth="1"/>
    <col min="10241" max="10241" width="18.140625" customWidth="1"/>
    <col min="10242" max="10242" width="11.85546875" customWidth="1"/>
    <col min="10243" max="10243" width="12.28515625" customWidth="1"/>
    <col min="10244" max="10244" width="10.7109375" customWidth="1"/>
    <col min="10245" max="10245" width="9.28515625" customWidth="1"/>
    <col min="10246" max="10246" width="11.85546875" customWidth="1"/>
    <col min="10247" max="10247" width="12.5703125" customWidth="1"/>
    <col min="10248" max="10248" width="10.28515625" customWidth="1"/>
    <col min="10249" max="10249" width="12" customWidth="1"/>
    <col min="10250" max="10250" width="11.140625" customWidth="1"/>
    <col min="10496" max="10496" width="35.140625" customWidth="1"/>
    <col min="10497" max="10497" width="18.140625" customWidth="1"/>
    <col min="10498" max="10498" width="11.85546875" customWidth="1"/>
    <col min="10499" max="10499" width="12.28515625" customWidth="1"/>
    <col min="10500" max="10500" width="10.7109375" customWidth="1"/>
    <col min="10501" max="10501" width="9.28515625" customWidth="1"/>
    <col min="10502" max="10502" width="11.85546875" customWidth="1"/>
    <col min="10503" max="10503" width="12.5703125" customWidth="1"/>
    <col min="10504" max="10504" width="10.28515625" customWidth="1"/>
    <col min="10505" max="10505" width="12" customWidth="1"/>
    <col min="10506" max="10506" width="11.140625" customWidth="1"/>
    <col min="10752" max="10752" width="35.140625" customWidth="1"/>
    <col min="10753" max="10753" width="18.140625" customWidth="1"/>
    <col min="10754" max="10754" width="11.85546875" customWidth="1"/>
    <col min="10755" max="10755" width="12.28515625" customWidth="1"/>
    <col min="10756" max="10756" width="10.7109375" customWidth="1"/>
    <col min="10757" max="10757" width="9.28515625" customWidth="1"/>
    <col min="10758" max="10758" width="11.85546875" customWidth="1"/>
    <col min="10759" max="10759" width="12.5703125" customWidth="1"/>
    <col min="10760" max="10760" width="10.28515625" customWidth="1"/>
    <col min="10761" max="10761" width="12" customWidth="1"/>
    <col min="10762" max="10762" width="11.140625" customWidth="1"/>
    <col min="11008" max="11008" width="35.140625" customWidth="1"/>
    <col min="11009" max="11009" width="18.140625" customWidth="1"/>
    <col min="11010" max="11010" width="11.85546875" customWidth="1"/>
    <col min="11011" max="11011" width="12.28515625" customWidth="1"/>
    <col min="11012" max="11012" width="10.7109375" customWidth="1"/>
    <col min="11013" max="11013" width="9.28515625" customWidth="1"/>
    <col min="11014" max="11014" width="11.85546875" customWidth="1"/>
    <col min="11015" max="11015" width="12.5703125" customWidth="1"/>
    <col min="11016" max="11016" width="10.28515625" customWidth="1"/>
    <col min="11017" max="11017" width="12" customWidth="1"/>
    <col min="11018" max="11018" width="11.140625" customWidth="1"/>
    <col min="11264" max="11264" width="35.140625" customWidth="1"/>
    <col min="11265" max="11265" width="18.140625" customWidth="1"/>
    <col min="11266" max="11266" width="11.85546875" customWidth="1"/>
    <col min="11267" max="11267" width="12.28515625" customWidth="1"/>
    <col min="11268" max="11268" width="10.7109375" customWidth="1"/>
    <col min="11269" max="11269" width="9.28515625" customWidth="1"/>
    <col min="11270" max="11270" width="11.85546875" customWidth="1"/>
    <col min="11271" max="11271" width="12.5703125" customWidth="1"/>
    <col min="11272" max="11272" width="10.28515625" customWidth="1"/>
    <col min="11273" max="11273" width="12" customWidth="1"/>
    <col min="11274" max="11274" width="11.140625" customWidth="1"/>
    <col min="11520" max="11520" width="35.140625" customWidth="1"/>
    <col min="11521" max="11521" width="18.140625" customWidth="1"/>
    <col min="11522" max="11522" width="11.85546875" customWidth="1"/>
    <col min="11523" max="11523" width="12.28515625" customWidth="1"/>
    <col min="11524" max="11524" width="10.7109375" customWidth="1"/>
    <col min="11525" max="11525" width="9.28515625" customWidth="1"/>
    <col min="11526" max="11526" width="11.85546875" customWidth="1"/>
    <col min="11527" max="11527" width="12.5703125" customWidth="1"/>
    <col min="11528" max="11528" width="10.28515625" customWidth="1"/>
    <col min="11529" max="11529" width="12" customWidth="1"/>
    <col min="11530" max="11530" width="11.140625" customWidth="1"/>
    <col min="11776" max="11776" width="35.140625" customWidth="1"/>
    <col min="11777" max="11777" width="18.140625" customWidth="1"/>
    <col min="11778" max="11778" width="11.85546875" customWidth="1"/>
    <col min="11779" max="11779" width="12.28515625" customWidth="1"/>
    <col min="11780" max="11780" width="10.7109375" customWidth="1"/>
    <col min="11781" max="11781" width="9.28515625" customWidth="1"/>
    <col min="11782" max="11782" width="11.85546875" customWidth="1"/>
    <col min="11783" max="11783" width="12.5703125" customWidth="1"/>
    <col min="11784" max="11784" width="10.28515625" customWidth="1"/>
    <col min="11785" max="11785" width="12" customWidth="1"/>
    <col min="11786" max="11786" width="11.140625" customWidth="1"/>
    <col min="12032" max="12032" width="35.140625" customWidth="1"/>
    <col min="12033" max="12033" width="18.140625" customWidth="1"/>
    <col min="12034" max="12034" width="11.85546875" customWidth="1"/>
    <col min="12035" max="12035" width="12.28515625" customWidth="1"/>
    <col min="12036" max="12036" width="10.7109375" customWidth="1"/>
    <col min="12037" max="12037" width="9.28515625" customWidth="1"/>
    <col min="12038" max="12038" width="11.85546875" customWidth="1"/>
    <col min="12039" max="12039" width="12.5703125" customWidth="1"/>
    <col min="12040" max="12040" width="10.28515625" customWidth="1"/>
    <col min="12041" max="12041" width="12" customWidth="1"/>
    <col min="12042" max="12042" width="11.140625" customWidth="1"/>
    <col min="12288" max="12288" width="35.140625" customWidth="1"/>
    <col min="12289" max="12289" width="18.140625" customWidth="1"/>
    <col min="12290" max="12290" width="11.85546875" customWidth="1"/>
    <col min="12291" max="12291" width="12.28515625" customWidth="1"/>
    <col min="12292" max="12292" width="10.7109375" customWidth="1"/>
    <col min="12293" max="12293" width="9.28515625" customWidth="1"/>
    <col min="12294" max="12294" width="11.85546875" customWidth="1"/>
    <col min="12295" max="12295" width="12.5703125" customWidth="1"/>
    <col min="12296" max="12296" width="10.28515625" customWidth="1"/>
    <col min="12297" max="12297" width="12" customWidth="1"/>
    <col min="12298" max="12298" width="11.140625" customWidth="1"/>
    <col min="12544" max="12544" width="35.140625" customWidth="1"/>
    <col min="12545" max="12545" width="18.140625" customWidth="1"/>
    <col min="12546" max="12546" width="11.85546875" customWidth="1"/>
    <col min="12547" max="12547" width="12.28515625" customWidth="1"/>
    <col min="12548" max="12548" width="10.7109375" customWidth="1"/>
    <col min="12549" max="12549" width="9.28515625" customWidth="1"/>
    <col min="12550" max="12550" width="11.85546875" customWidth="1"/>
    <col min="12551" max="12551" width="12.5703125" customWidth="1"/>
    <col min="12552" max="12552" width="10.28515625" customWidth="1"/>
    <col min="12553" max="12553" width="12" customWidth="1"/>
    <col min="12554" max="12554" width="11.140625" customWidth="1"/>
    <col min="12800" max="12800" width="35.140625" customWidth="1"/>
    <col min="12801" max="12801" width="18.140625" customWidth="1"/>
    <col min="12802" max="12802" width="11.85546875" customWidth="1"/>
    <col min="12803" max="12803" width="12.28515625" customWidth="1"/>
    <col min="12804" max="12804" width="10.7109375" customWidth="1"/>
    <col min="12805" max="12805" width="9.28515625" customWidth="1"/>
    <col min="12806" max="12806" width="11.85546875" customWidth="1"/>
    <col min="12807" max="12807" width="12.5703125" customWidth="1"/>
    <col min="12808" max="12808" width="10.28515625" customWidth="1"/>
    <col min="12809" max="12809" width="12" customWidth="1"/>
    <col min="12810" max="12810" width="11.140625" customWidth="1"/>
    <col min="13056" max="13056" width="35.140625" customWidth="1"/>
    <col min="13057" max="13057" width="18.140625" customWidth="1"/>
    <col min="13058" max="13058" width="11.85546875" customWidth="1"/>
    <col min="13059" max="13059" width="12.28515625" customWidth="1"/>
    <col min="13060" max="13060" width="10.7109375" customWidth="1"/>
    <col min="13061" max="13061" width="9.28515625" customWidth="1"/>
    <col min="13062" max="13062" width="11.85546875" customWidth="1"/>
    <col min="13063" max="13063" width="12.5703125" customWidth="1"/>
    <col min="13064" max="13064" width="10.28515625" customWidth="1"/>
    <col min="13065" max="13065" width="12" customWidth="1"/>
    <col min="13066" max="13066" width="11.140625" customWidth="1"/>
    <col min="13312" max="13312" width="35.140625" customWidth="1"/>
    <col min="13313" max="13313" width="18.140625" customWidth="1"/>
    <col min="13314" max="13314" width="11.85546875" customWidth="1"/>
    <col min="13315" max="13315" width="12.28515625" customWidth="1"/>
    <col min="13316" max="13316" width="10.7109375" customWidth="1"/>
    <col min="13317" max="13317" width="9.28515625" customWidth="1"/>
    <col min="13318" max="13318" width="11.85546875" customWidth="1"/>
    <col min="13319" max="13319" width="12.5703125" customWidth="1"/>
    <col min="13320" max="13320" width="10.28515625" customWidth="1"/>
    <col min="13321" max="13321" width="12" customWidth="1"/>
    <col min="13322" max="13322" width="11.140625" customWidth="1"/>
    <col min="13568" max="13568" width="35.140625" customWidth="1"/>
    <col min="13569" max="13569" width="18.140625" customWidth="1"/>
    <col min="13570" max="13570" width="11.85546875" customWidth="1"/>
    <col min="13571" max="13571" width="12.28515625" customWidth="1"/>
    <col min="13572" max="13572" width="10.7109375" customWidth="1"/>
    <col min="13573" max="13573" width="9.28515625" customWidth="1"/>
    <col min="13574" max="13574" width="11.85546875" customWidth="1"/>
    <col min="13575" max="13575" width="12.5703125" customWidth="1"/>
    <col min="13576" max="13576" width="10.28515625" customWidth="1"/>
    <col min="13577" max="13577" width="12" customWidth="1"/>
    <col min="13578" max="13578" width="11.140625" customWidth="1"/>
    <col min="13824" max="13824" width="35.140625" customWidth="1"/>
    <col min="13825" max="13825" width="18.140625" customWidth="1"/>
    <col min="13826" max="13826" width="11.85546875" customWidth="1"/>
    <col min="13827" max="13827" width="12.28515625" customWidth="1"/>
    <col min="13828" max="13828" width="10.7109375" customWidth="1"/>
    <col min="13829" max="13829" width="9.28515625" customWidth="1"/>
    <col min="13830" max="13830" width="11.85546875" customWidth="1"/>
    <col min="13831" max="13831" width="12.5703125" customWidth="1"/>
    <col min="13832" max="13832" width="10.28515625" customWidth="1"/>
    <col min="13833" max="13833" width="12" customWidth="1"/>
    <col min="13834" max="13834" width="11.140625" customWidth="1"/>
    <col min="14080" max="14080" width="35.140625" customWidth="1"/>
    <col min="14081" max="14081" width="18.140625" customWidth="1"/>
    <col min="14082" max="14082" width="11.85546875" customWidth="1"/>
    <col min="14083" max="14083" width="12.28515625" customWidth="1"/>
    <col min="14084" max="14084" width="10.7109375" customWidth="1"/>
    <col min="14085" max="14085" width="9.28515625" customWidth="1"/>
    <col min="14086" max="14086" width="11.85546875" customWidth="1"/>
    <col min="14087" max="14087" width="12.5703125" customWidth="1"/>
    <col min="14088" max="14088" width="10.28515625" customWidth="1"/>
    <col min="14089" max="14089" width="12" customWidth="1"/>
    <col min="14090" max="14090" width="11.140625" customWidth="1"/>
    <col min="14336" max="14336" width="35.140625" customWidth="1"/>
    <col min="14337" max="14337" width="18.140625" customWidth="1"/>
    <col min="14338" max="14338" width="11.85546875" customWidth="1"/>
    <col min="14339" max="14339" width="12.28515625" customWidth="1"/>
    <col min="14340" max="14340" width="10.7109375" customWidth="1"/>
    <col min="14341" max="14341" width="9.28515625" customWidth="1"/>
    <col min="14342" max="14342" width="11.85546875" customWidth="1"/>
    <col min="14343" max="14343" width="12.5703125" customWidth="1"/>
    <col min="14344" max="14344" width="10.28515625" customWidth="1"/>
    <col min="14345" max="14345" width="12" customWidth="1"/>
    <col min="14346" max="14346" width="11.140625" customWidth="1"/>
    <col min="14592" max="14592" width="35.140625" customWidth="1"/>
    <col min="14593" max="14593" width="18.140625" customWidth="1"/>
    <col min="14594" max="14594" width="11.85546875" customWidth="1"/>
    <col min="14595" max="14595" width="12.28515625" customWidth="1"/>
    <col min="14596" max="14596" width="10.7109375" customWidth="1"/>
    <col min="14597" max="14597" width="9.28515625" customWidth="1"/>
    <col min="14598" max="14598" width="11.85546875" customWidth="1"/>
    <col min="14599" max="14599" width="12.5703125" customWidth="1"/>
    <col min="14600" max="14600" width="10.28515625" customWidth="1"/>
    <col min="14601" max="14601" width="12" customWidth="1"/>
    <col min="14602" max="14602" width="11.140625" customWidth="1"/>
    <col min="14848" max="14848" width="35.140625" customWidth="1"/>
    <col min="14849" max="14849" width="18.140625" customWidth="1"/>
    <col min="14850" max="14850" width="11.85546875" customWidth="1"/>
    <col min="14851" max="14851" width="12.28515625" customWidth="1"/>
    <col min="14852" max="14852" width="10.7109375" customWidth="1"/>
    <col min="14853" max="14853" width="9.28515625" customWidth="1"/>
    <col min="14854" max="14854" width="11.85546875" customWidth="1"/>
    <col min="14855" max="14855" width="12.5703125" customWidth="1"/>
    <col min="14856" max="14856" width="10.28515625" customWidth="1"/>
    <col min="14857" max="14857" width="12" customWidth="1"/>
    <col min="14858" max="14858" width="11.140625" customWidth="1"/>
    <col min="15104" max="15104" width="35.140625" customWidth="1"/>
    <col min="15105" max="15105" width="18.140625" customWidth="1"/>
    <col min="15106" max="15106" width="11.85546875" customWidth="1"/>
    <col min="15107" max="15107" width="12.28515625" customWidth="1"/>
    <col min="15108" max="15108" width="10.7109375" customWidth="1"/>
    <col min="15109" max="15109" width="9.28515625" customWidth="1"/>
    <col min="15110" max="15110" width="11.85546875" customWidth="1"/>
    <col min="15111" max="15111" width="12.5703125" customWidth="1"/>
    <col min="15112" max="15112" width="10.28515625" customWidth="1"/>
    <col min="15113" max="15113" width="12" customWidth="1"/>
    <col min="15114" max="15114" width="11.140625" customWidth="1"/>
    <col min="15360" max="15360" width="35.140625" customWidth="1"/>
    <col min="15361" max="15361" width="18.140625" customWidth="1"/>
    <col min="15362" max="15362" width="11.85546875" customWidth="1"/>
    <col min="15363" max="15363" width="12.28515625" customWidth="1"/>
    <col min="15364" max="15364" width="10.7109375" customWidth="1"/>
    <col min="15365" max="15365" width="9.28515625" customWidth="1"/>
    <col min="15366" max="15366" width="11.85546875" customWidth="1"/>
    <col min="15367" max="15367" width="12.5703125" customWidth="1"/>
    <col min="15368" max="15368" width="10.28515625" customWidth="1"/>
    <col min="15369" max="15369" width="12" customWidth="1"/>
    <col min="15370" max="15370" width="11.140625" customWidth="1"/>
    <col min="15616" max="15616" width="35.140625" customWidth="1"/>
    <col min="15617" max="15617" width="18.140625" customWidth="1"/>
    <col min="15618" max="15618" width="11.85546875" customWidth="1"/>
    <col min="15619" max="15619" width="12.28515625" customWidth="1"/>
    <col min="15620" max="15620" width="10.7109375" customWidth="1"/>
    <col min="15621" max="15621" width="9.28515625" customWidth="1"/>
    <col min="15622" max="15622" width="11.85546875" customWidth="1"/>
    <col min="15623" max="15623" width="12.5703125" customWidth="1"/>
    <col min="15624" max="15624" width="10.28515625" customWidth="1"/>
    <col min="15625" max="15625" width="12" customWidth="1"/>
    <col min="15626" max="15626" width="11.140625" customWidth="1"/>
    <col min="15872" max="15872" width="35.140625" customWidth="1"/>
    <col min="15873" max="15873" width="18.140625" customWidth="1"/>
    <col min="15874" max="15874" width="11.85546875" customWidth="1"/>
    <col min="15875" max="15875" width="12.28515625" customWidth="1"/>
    <col min="15876" max="15876" width="10.7109375" customWidth="1"/>
    <col min="15877" max="15877" width="9.28515625" customWidth="1"/>
    <col min="15878" max="15878" width="11.85546875" customWidth="1"/>
    <col min="15879" max="15879" width="12.5703125" customWidth="1"/>
    <col min="15880" max="15880" width="10.28515625" customWidth="1"/>
    <col min="15881" max="15881" width="12" customWidth="1"/>
    <col min="15882" max="15882" width="11.140625" customWidth="1"/>
    <col min="16128" max="16128" width="35.140625" customWidth="1"/>
    <col min="16129" max="16129" width="18.140625" customWidth="1"/>
    <col min="16130" max="16130" width="11.85546875" customWidth="1"/>
    <col min="16131" max="16131" width="12.28515625" customWidth="1"/>
    <col min="16132" max="16132" width="10.7109375" customWidth="1"/>
    <col min="16133" max="16133" width="9.28515625" customWidth="1"/>
    <col min="16134" max="16134" width="11.85546875" customWidth="1"/>
    <col min="16135" max="16135" width="12.5703125" customWidth="1"/>
    <col min="16136" max="16136" width="10.28515625" customWidth="1"/>
    <col min="16137" max="16137" width="12" customWidth="1"/>
    <col min="16138" max="16138" width="11.140625" customWidth="1"/>
  </cols>
  <sheetData>
    <row r="3" spans="1:13" ht="15.75" x14ac:dyDescent="0.25">
      <c r="J3" s="129" t="s">
        <v>44</v>
      </c>
      <c r="K3" s="129"/>
    </row>
    <row r="4" spans="1:13" ht="20.25" customHeight="1" x14ac:dyDescent="0.25">
      <c r="A4" s="130" t="s">
        <v>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</row>
    <row r="5" spans="1:13" ht="42" customHeight="1" x14ac:dyDescent="0.25">
      <c r="A5" s="131" t="s">
        <v>161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</row>
    <row r="6" spans="1:13" ht="18" customHeight="1" x14ac:dyDescent="0.25">
      <c r="A6" s="35"/>
      <c r="B6" s="36"/>
      <c r="C6" s="36"/>
      <c r="D6" s="35"/>
      <c r="E6" s="57"/>
      <c r="F6" s="37"/>
      <c r="G6" s="37"/>
      <c r="H6" s="57"/>
      <c r="I6" s="57"/>
      <c r="J6" s="37"/>
      <c r="K6" s="38" t="s">
        <v>38</v>
      </c>
    </row>
    <row r="7" spans="1:13" ht="29.25" customHeight="1" x14ac:dyDescent="0.25">
      <c r="A7" s="133" t="s">
        <v>1</v>
      </c>
      <c r="B7" s="133" t="s">
        <v>2</v>
      </c>
      <c r="C7" s="142" t="s">
        <v>160</v>
      </c>
      <c r="D7" s="133" t="s">
        <v>3</v>
      </c>
      <c r="E7" s="133"/>
      <c r="F7" s="138" t="s">
        <v>74</v>
      </c>
      <c r="G7" s="139"/>
      <c r="H7" s="134" t="s">
        <v>162</v>
      </c>
      <c r="I7" s="134" t="s">
        <v>163</v>
      </c>
      <c r="J7" s="138" t="s">
        <v>164</v>
      </c>
      <c r="K7" s="139"/>
      <c r="L7" s="125" t="s">
        <v>145</v>
      </c>
      <c r="M7" s="126"/>
    </row>
    <row r="8" spans="1:13" ht="25.5" customHeight="1" x14ac:dyDescent="0.25">
      <c r="A8" s="133"/>
      <c r="B8" s="133"/>
      <c r="C8" s="143"/>
      <c r="D8" s="133" t="s">
        <v>232</v>
      </c>
      <c r="E8" s="137" t="s">
        <v>71</v>
      </c>
      <c r="F8" s="140"/>
      <c r="G8" s="141"/>
      <c r="H8" s="135"/>
      <c r="I8" s="135"/>
      <c r="J8" s="140"/>
      <c r="K8" s="141"/>
      <c r="L8" s="127"/>
      <c r="M8" s="128"/>
    </row>
    <row r="9" spans="1:13" ht="12.75" customHeight="1" x14ac:dyDescent="0.25">
      <c r="A9" s="133"/>
      <c r="B9" s="133"/>
      <c r="C9" s="143"/>
      <c r="D9" s="133"/>
      <c r="E9" s="137"/>
      <c r="F9" s="19" t="s">
        <v>4</v>
      </c>
      <c r="G9" s="19" t="s">
        <v>5</v>
      </c>
      <c r="H9" s="135"/>
      <c r="I9" s="135"/>
      <c r="J9" s="19" t="s">
        <v>4</v>
      </c>
      <c r="K9" s="19" t="s">
        <v>5</v>
      </c>
      <c r="L9" s="19" t="s">
        <v>4</v>
      </c>
      <c r="M9" s="19" t="s">
        <v>5</v>
      </c>
    </row>
    <row r="10" spans="1:13" ht="22.5" customHeight="1" x14ac:dyDescent="0.25">
      <c r="A10" s="133"/>
      <c r="B10" s="133"/>
      <c r="C10" s="144"/>
      <c r="D10" s="133"/>
      <c r="E10" s="137"/>
      <c r="F10" s="40" t="s">
        <v>226</v>
      </c>
      <c r="G10" s="40" t="s">
        <v>227</v>
      </c>
      <c r="H10" s="136"/>
      <c r="I10" s="136"/>
      <c r="J10" s="40" t="s">
        <v>228</v>
      </c>
      <c r="K10" s="40" t="s">
        <v>229</v>
      </c>
      <c r="L10" s="116" t="s">
        <v>230</v>
      </c>
      <c r="M10" s="116" t="s">
        <v>231</v>
      </c>
    </row>
    <row r="11" spans="1:13" ht="11.25" customHeight="1" x14ac:dyDescent="0.25">
      <c r="A11" s="20">
        <v>1</v>
      </c>
      <c r="B11" s="20">
        <v>2</v>
      </c>
      <c r="C11" s="20">
        <v>3</v>
      </c>
      <c r="D11" s="20">
        <v>4</v>
      </c>
      <c r="E11" s="58">
        <v>5</v>
      </c>
      <c r="F11" s="20">
        <v>6</v>
      </c>
      <c r="G11" s="20">
        <v>7</v>
      </c>
      <c r="H11" s="58">
        <v>8</v>
      </c>
      <c r="I11" s="58">
        <v>9</v>
      </c>
      <c r="J11" s="20">
        <v>10</v>
      </c>
      <c r="K11" s="20">
        <v>11</v>
      </c>
      <c r="L11" s="115">
        <v>12</v>
      </c>
      <c r="M11" s="115">
        <v>13</v>
      </c>
    </row>
    <row r="12" spans="1:13" x14ac:dyDescent="0.25">
      <c r="A12" s="21" t="s">
        <v>6</v>
      </c>
      <c r="B12" s="41"/>
      <c r="C12" s="44">
        <f>C13+C49+C57+C85+C98+C105</f>
        <v>4039334.3000000003</v>
      </c>
      <c r="D12" s="42">
        <f>D13+D49+D57+D85+D98+D105</f>
        <v>7029125.0700000003</v>
      </c>
      <c r="E12" s="42">
        <f>E13+E49+E57+E85+E98+E105</f>
        <v>7029125.0700000003</v>
      </c>
      <c r="F12" s="43">
        <f>E12-D12</f>
        <v>0</v>
      </c>
      <c r="G12" s="43">
        <f>E12/D12*100</f>
        <v>100</v>
      </c>
      <c r="H12" s="44">
        <f>H13+H49+H57+H85+H98+H105</f>
        <v>7029125.0700000003</v>
      </c>
      <c r="I12" s="44">
        <f>I13+I49+I57+I85+I98+I105</f>
        <v>6748888.54</v>
      </c>
      <c r="J12" s="43">
        <f>I12-H12</f>
        <v>-280236.53000000026</v>
      </c>
      <c r="K12" s="43">
        <f>I12/H12*100</f>
        <v>96.013208938392097</v>
      </c>
      <c r="L12" s="123">
        <f>I12-C12</f>
        <v>2709554.2399999998</v>
      </c>
      <c r="M12" s="123">
        <f>I12/C12*100</f>
        <v>167.07922738655228</v>
      </c>
    </row>
    <row r="13" spans="1:13" x14ac:dyDescent="0.25">
      <c r="A13" s="21" t="s">
        <v>7</v>
      </c>
      <c r="B13" s="23" t="s">
        <v>122</v>
      </c>
      <c r="C13" s="42">
        <f>C15+C20+C39+C44</f>
        <v>2040194</v>
      </c>
      <c r="D13" s="42">
        <f>D15+D20+D44</f>
        <v>1999036</v>
      </c>
      <c r="E13" s="44">
        <f>E15+E20+E39+E44</f>
        <v>1999036</v>
      </c>
      <c r="F13" s="43">
        <f>E13-D13</f>
        <v>0</v>
      </c>
      <c r="G13" s="43">
        <f>E13/D13*100</f>
        <v>100</v>
      </c>
      <c r="H13" s="44">
        <f>H15+H20+H39+H44</f>
        <v>1999036</v>
      </c>
      <c r="I13" s="44">
        <f>I15+I20+I39+I44</f>
        <v>1999033.19</v>
      </c>
      <c r="J13" s="43">
        <f t="shared" ref="J13:J76" si="0">I13-H13</f>
        <v>-2.8100000000558794</v>
      </c>
      <c r="K13" s="43">
        <f t="shared" ref="K13:K76" si="1">I13/H13*100</f>
        <v>99.999859432246339</v>
      </c>
      <c r="L13" s="123">
        <f t="shared" ref="L13:L64" si="2">I13-C13</f>
        <v>-41160.810000000056</v>
      </c>
      <c r="M13" s="123">
        <f t="shared" ref="M13:M64" si="3">I13/C13*100</f>
        <v>97.982505095103704</v>
      </c>
    </row>
    <row r="14" spans="1:13" s="56" customFormat="1" x14ac:dyDescent="0.25">
      <c r="A14" s="90" t="s">
        <v>73</v>
      </c>
      <c r="B14" s="88"/>
      <c r="C14" s="89">
        <f>C13/C12*100</f>
        <v>50.508174082051092</v>
      </c>
      <c r="D14" s="89">
        <f>D13/D12*100</f>
        <v>28.439328936282532</v>
      </c>
      <c r="E14" s="89">
        <f>E13/E12*100</f>
        <v>28.439328936282532</v>
      </c>
      <c r="F14" s="89" t="s">
        <v>9</v>
      </c>
      <c r="G14" s="89" t="s">
        <v>9</v>
      </c>
      <c r="H14" s="89">
        <f>H13/H12*100</f>
        <v>28.439328936282532</v>
      </c>
      <c r="I14" s="89">
        <f>I13/I12*100</f>
        <v>29.62018379992389</v>
      </c>
      <c r="J14" s="43">
        <f t="shared" si="0"/>
        <v>1.1808548636413576</v>
      </c>
      <c r="K14" s="43">
        <f t="shared" si="1"/>
        <v>104.15218961842253</v>
      </c>
      <c r="L14" s="124" t="s">
        <v>9</v>
      </c>
      <c r="M14" s="124" t="s">
        <v>9</v>
      </c>
    </row>
    <row r="15" spans="1:13" ht="33" customHeight="1" x14ac:dyDescent="0.25">
      <c r="A15" s="21" t="s">
        <v>20</v>
      </c>
      <c r="B15" s="23" t="s">
        <v>123</v>
      </c>
      <c r="C15" s="45">
        <v>623652</v>
      </c>
      <c r="D15" s="44">
        <f t="shared" ref="D15:E15" si="4">D16</f>
        <v>641000</v>
      </c>
      <c r="E15" s="44">
        <f t="shared" si="4"/>
        <v>641000</v>
      </c>
      <c r="F15" s="43">
        <f>E15-D15</f>
        <v>0</v>
      </c>
      <c r="G15" s="43">
        <f>E15/D15*100</f>
        <v>100</v>
      </c>
      <c r="H15" s="44">
        <f t="shared" ref="H15" si="5">H16</f>
        <v>641000</v>
      </c>
      <c r="I15" s="45">
        <f t="shared" ref="I15:I16" si="6">I16</f>
        <v>641000</v>
      </c>
      <c r="J15" s="43">
        <f t="shared" si="0"/>
        <v>0</v>
      </c>
      <c r="K15" s="43">
        <f t="shared" si="1"/>
        <v>100</v>
      </c>
      <c r="L15" s="123">
        <f t="shared" si="2"/>
        <v>17348</v>
      </c>
      <c r="M15" s="123">
        <f t="shared" si="3"/>
        <v>102.78167952640254</v>
      </c>
    </row>
    <row r="16" spans="1:13" x14ac:dyDescent="0.25">
      <c r="A16" s="21" t="s">
        <v>8</v>
      </c>
      <c r="B16" s="23" t="s">
        <v>165</v>
      </c>
      <c r="C16" s="23"/>
      <c r="D16" s="42">
        <f>D17</f>
        <v>641000</v>
      </c>
      <c r="E16" s="44">
        <v>641000</v>
      </c>
      <c r="F16" s="43">
        <f>E16-D16</f>
        <v>0</v>
      </c>
      <c r="G16" s="43">
        <f>E16/D16*100</f>
        <v>100</v>
      </c>
      <c r="H16" s="44">
        <f>H17</f>
        <v>641000</v>
      </c>
      <c r="I16" s="59">
        <f t="shared" si="6"/>
        <v>641000</v>
      </c>
      <c r="J16" s="43">
        <f t="shared" si="0"/>
        <v>0</v>
      </c>
      <c r="K16" s="43">
        <f t="shared" si="1"/>
        <v>100</v>
      </c>
      <c r="L16" s="124" t="s">
        <v>9</v>
      </c>
      <c r="M16" s="124" t="s">
        <v>9</v>
      </c>
    </row>
    <row r="17" spans="1:13" x14ac:dyDescent="0.25">
      <c r="A17" s="24" t="s">
        <v>45</v>
      </c>
      <c r="B17" s="39" t="s">
        <v>166</v>
      </c>
      <c r="C17" s="22"/>
      <c r="D17" s="46">
        <v>641000</v>
      </c>
      <c r="E17" s="60">
        <f>E18+E19</f>
        <v>641000</v>
      </c>
      <c r="F17" s="47">
        <f>E17-D17</f>
        <v>0</v>
      </c>
      <c r="G17" s="47">
        <f>E17/D17*100</f>
        <v>100</v>
      </c>
      <c r="H17" s="60">
        <f>SUM(H18:H19)</f>
        <v>641000</v>
      </c>
      <c r="I17" s="61">
        <f>I18+I19</f>
        <v>641000</v>
      </c>
      <c r="J17" s="47">
        <f t="shared" si="0"/>
        <v>0</v>
      </c>
      <c r="K17" s="47">
        <f t="shared" si="1"/>
        <v>100</v>
      </c>
      <c r="L17" s="124" t="s">
        <v>9</v>
      </c>
      <c r="M17" s="124" t="s">
        <v>9</v>
      </c>
    </row>
    <row r="18" spans="1:13" x14ac:dyDescent="0.25">
      <c r="A18" s="25" t="s">
        <v>10</v>
      </c>
      <c r="B18" s="39" t="s">
        <v>195</v>
      </c>
      <c r="C18" s="39"/>
      <c r="D18" s="49"/>
      <c r="E18" s="62">
        <v>531944</v>
      </c>
      <c r="F18" s="50"/>
      <c r="G18" s="50"/>
      <c r="H18" s="62">
        <v>531944</v>
      </c>
      <c r="I18" s="62">
        <v>531944</v>
      </c>
      <c r="J18" s="47">
        <f t="shared" si="0"/>
        <v>0</v>
      </c>
      <c r="K18" s="47">
        <f t="shared" si="1"/>
        <v>100</v>
      </c>
      <c r="L18" s="124" t="s">
        <v>9</v>
      </c>
      <c r="M18" s="124" t="s">
        <v>9</v>
      </c>
    </row>
    <row r="19" spans="1:13" ht="19.5" x14ac:dyDescent="0.25">
      <c r="A19" s="25" t="s">
        <v>11</v>
      </c>
      <c r="B19" s="39" t="s">
        <v>196</v>
      </c>
      <c r="C19" s="39"/>
      <c r="D19" s="49"/>
      <c r="E19" s="62">
        <v>109056</v>
      </c>
      <c r="F19" s="50"/>
      <c r="G19" s="50"/>
      <c r="H19" s="62">
        <v>109056</v>
      </c>
      <c r="I19" s="62">
        <v>109056</v>
      </c>
      <c r="J19" s="47">
        <f t="shared" si="0"/>
        <v>0</v>
      </c>
      <c r="K19" s="47">
        <f t="shared" si="1"/>
        <v>100</v>
      </c>
      <c r="L19" s="124" t="s">
        <v>9</v>
      </c>
      <c r="M19" s="124" t="s">
        <v>9</v>
      </c>
    </row>
    <row r="20" spans="1:13" ht="56.25" customHeight="1" x14ac:dyDescent="0.25">
      <c r="A20" s="21" t="s">
        <v>15</v>
      </c>
      <c r="B20" s="26" t="s">
        <v>124</v>
      </c>
      <c r="C20" s="108">
        <v>1340086</v>
      </c>
      <c r="D20" s="51">
        <f>D21+D29</f>
        <v>1279989</v>
      </c>
      <c r="E20" s="64">
        <f>E21+E29</f>
        <v>1279989</v>
      </c>
      <c r="F20" s="43">
        <f>E20-D20</f>
        <v>0</v>
      </c>
      <c r="G20" s="43">
        <f>E20/D20*100</f>
        <v>100</v>
      </c>
      <c r="H20" s="64">
        <f>H21+H29</f>
        <v>1279989</v>
      </c>
      <c r="I20" s="64">
        <f>I21+I29</f>
        <v>1279987</v>
      </c>
      <c r="J20" s="43">
        <f t="shared" si="0"/>
        <v>-2</v>
      </c>
      <c r="K20" s="43">
        <f t="shared" si="1"/>
        <v>99.999843748657213</v>
      </c>
      <c r="L20" s="123">
        <f t="shared" si="2"/>
        <v>-60099</v>
      </c>
      <c r="M20" s="123">
        <f t="shared" si="3"/>
        <v>95.515287824811253</v>
      </c>
    </row>
    <row r="21" spans="1:13" ht="56.25" customHeight="1" x14ac:dyDescent="0.25">
      <c r="A21" s="21" t="s">
        <v>65</v>
      </c>
      <c r="B21" s="26" t="s">
        <v>168</v>
      </c>
      <c r="C21" s="26"/>
      <c r="D21" s="51">
        <f>D22+D26</f>
        <v>1235189</v>
      </c>
      <c r="E21" s="64">
        <f>E22+E26</f>
        <v>1235189</v>
      </c>
      <c r="F21" s="43">
        <f>E21-D21</f>
        <v>0</v>
      </c>
      <c r="G21" s="43">
        <f>E21/D21*100</f>
        <v>100</v>
      </c>
      <c r="H21" s="64">
        <f>H22+H26</f>
        <v>1235189</v>
      </c>
      <c r="I21" s="64">
        <f>I22+I26</f>
        <v>1235187</v>
      </c>
      <c r="J21" s="43">
        <f t="shared" si="0"/>
        <v>-2</v>
      </c>
      <c r="K21" s="43">
        <f t="shared" si="1"/>
        <v>99.9998380814596</v>
      </c>
      <c r="L21" s="124" t="s">
        <v>9</v>
      </c>
      <c r="M21" s="124" t="s">
        <v>9</v>
      </c>
    </row>
    <row r="22" spans="1:13" x14ac:dyDescent="0.25">
      <c r="A22" s="21" t="s">
        <v>12</v>
      </c>
      <c r="B22" s="26" t="s">
        <v>167</v>
      </c>
      <c r="C22" s="26"/>
      <c r="D22" s="51">
        <v>1095189</v>
      </c>
      <c r="E22" s="64">
        <f>E23</f>
        <v>1095189</v>
      </c>
      <c r="F22" s="43">
        <f>E22-D22</f>
        <v>0</v>
      </c>
      <c r="G22" s="43">
        <f>E22/D22*100</f>
        <v>100</v>
      </c>
      <c r="H22" s="64">
        <f>H23</f>
        <v>1095189</v>
      </c>
      <c r="I22" s="64">
        <f>I23</f>
        <v>1095187</v>
      </c>
      <c r="J22" s="43">
        <f t="shared" si="0"/>
        <v>-2</v>
      </c>
      <c r="K22" s="43">
        <f t="shared" si="1"/>
        <v>99.999817383118355</v>
      </c>
      <c r="L22" s="124" t="s">
        <v>9</v>
      </c>
      <c r="M22" s="124" t="s">
        <v>9</v>
      </c>
    </row>
    <row r="23" spans="1:13" x14ac:dyDescent="0.25">
      <c r="A23" s="27" t="s">
        <v>45</v>
      </c>
      <c r="B23" s="29" t="s">
        <v>169</v>
      </c>
      <c r="C23" s="32"/>
      <c r="D23" s="52">
        <v>1095189</v>
      </c>
      <c r="E23" s="65">
        <f>E24+E25</f>
        <v>1095189</v>
      </c>
      <c r="F23" s="47">
        <f>E23-D23</f>
        <v>0</v>
      </c>
      <c r="G23" s="47">
        <f>E23/D23*100</f>
        <v>100</v>
      </c>
      <c r="H23" s="65">
        <f>SUM(H24:H25)</f>
        <v>1095189</v>
      </c>
      <c r="I23" s="66">
        <f>I24+I25</f>
        <v>1095187</v>
      </c>
      <c r="J23" s="47">
        <f t="shared" si="0"/>
        <v>-2</v>
      </c>
      <c r="K23" s="47">
        <f t="shared" si="1"/>
        <v>99.999817383118355</v>
      </c>
      <c r="L23" s="124" t="s">
        <v>9</v>
      </c>
      <c r="M23" s="124" t="s">
        <v>9</v>
      </c>
    </row>
    <row r="24" spans="1:13" x14ac:dyDescent="0.25">
      <c r="A24" s="25" t="s">
        <v>10</v>
      </c>
      <c r="B24" s="29" t="s">
        <v>197</v>
      </c>
      <c r="C24" s="29"/>
      <c r="D24" s="49"/>
      <c r="E24" s="62">
        <v>864024</v>
      </c>
      <c r="F24" s="50" t="s">
        <v>9</v>
      </c>
      <c r="G24" s="50" t="s">
        <v>9</v>
      </c>
      <c r="H24" s="62">
        <v>864024</v>
      </c>
      <c r="I24" s="62">
        <v>864022</v>
      </c>
      <c r="J24" s="47">
        <f t="shared" si="0"/>
        <v>-2</v>
      </c>
      <c r="K24" s="47">
        <f t="shared" si="1"/>
        <v>99.999768524948379</v>
      </c>
      <c r="L24" s="124" t="s">
        <v>9</v>
      </c>
      <c r="M24" s="124" t="s">
        <v>9</v>
      </c>
    </row>
    <row r="25" spans="1:13" ht="19.5" x14ac:dyDescent="0.25">
      <c r="A25" s="25" t="s">
        <v>11</v>
      </c>
      <c r="B25" s="29" t="s">
        <v>198</v>
      </c>
      <c r="C25" s="29"/>
      <c r="D25" s="49"/>
      <c r="E25" s="62">
        <v>231165</v>
      </c>
      <c r="F25" s="50" t="s">
        <v>9</v>
      </c>
      <c r="G25" s="50" t="s">
        <v>9</v>
      </c>
      <c r="H25" s="62">
        <v>231165</v>
      </c>
      <c r="I25" s="62">
        <v>231165</v>
      </c>
      <c r="J25" s="47">
        <f t="shared" si="0"/>
        <v>0</v>
      </c>
      <c r="K25" s="47">
        <f t="shared" si="1"/>
        <v>100</v>
      </c>
      <c r="L25" s="124" t="s">
        <v>9</v>
      </c>
      <c r="M25" s="124" t="s">
        <v>9</v>
      </c>
    </row>
    <row r="26" spans="1:13" x14ac:dyDescent="0.25">
      <c r="A26" s="27" t="s">
        <v>194</v>
      </c>
      <c r="B26" s="28" t="s">
        <v>193</v>
      </c>
      <c r="C26" s="28"/>
      <c r="D26" s="46">
        <v>140000</v>
      </c>
      <c r="E26" s="60">
        <f>E27</f>
        <v>140000</v>
      </c>
      <c r="F26" s="47"/>
      <c r="G26" s="47"/>
      <c r="H26" s="60">
        <f>H27</f>
        <v>140000</v>
      </c>
      <c r="I26" s="60">
        <f>I27</f>
        <v>140000</v>
      </c>
      <c r="J26" s="47">
        <f t="shared" si="0"/>
        <v>0</v>
      </c>
      <c r="K26" s="47">
        <f t="shared" si="1"/>
        <v>100</v>
      </c>
      <c r="L26" s="124" t="s">
        <v>9</v>
      </c>
      <c r="M26" s="124" t="s">
        <v>9</v>
      </c>
    </row>
    <row r="27" spans="1:13" ht="32.25" x14ac:dyDescent="0.25">
      <c r="A27" s="27" t="s">
        <v>76</v>
      </c>
      <c r="B27" s="28" t="s">
        <v>199</v>
      </c>
      <c r="C27" s="29"/>
      <c r="D27" s="49"/>
      <c r="E27" s="62">
        <v>140000</v>
      </c>
      <c r="F27" s="50"/>
      <c r="G27" s="50"/>
      <c r="H27" s="62">
        <v>140000</v>
      </c>
      <c r="I27" s="62">
        <v>140000</v>
      </c>
      <c r="J27" s="47">
        <f t="shared" si="0"/>
        <v>0</v>
      </c>
      <c r="K27" s="47">
        <f t="shared" si="1"/>
        <v>100</v>
      </c>
      <c r="L27" s="124" t="s">
        <v>9</v>
      </c>
      <c r="M27" s="124" t="s">
        <v>9</v>
      </c>
    </row>
    <row r="28" spans="1:13" x14ac:dyDescent="0.25">
      <c r="A28" s="25" t="s">
        <v>13</v>
      </c>
      <c r="B28" s="28" t="s">
        <v>234</v>
      </c>
      <c r="C28" s="29"/>
      <c r="D28" s="49"/>
      <c r="E28" s="62"/>
      <c r="F28" s="50"/>
      <c r="G28" s="50"/>
      <c r="H28" s="62"/>
      <c r="I28" s="62"/>
      <c r="J28" s="47">
        <f t="shared" si="0"/>
        <v>0</v>
      </c>
      <c r="K28" s="47"/>
      <c r="L28" s="124" t="s">
        <v>9</v>
      </c>
      <c r="M28" s="124" t="s">
        <v>9</v>
      </c>
    </row>
    <row r="29" spans="1:13" s="53" customFormat="1" x14ac:dyDescent="0.25">
      <c r="A29" s="30" t="s">
        <v>89</v>
      </c>
      <c r="B29" s="26" t="s">
        <v>200</v>
      </c>
      <c r="C29" s="26"/>
      <c r="D29" s="51">
        <f>D30+D33+D36</f>
        <v>44800</v>
      </c>
      <c r="E29" s="64">
        <f>E30+E33+E36</f>
        <v>44800</v>
      </c>
      <c r="F29" s="43">
        <f t="shared" ref="F29" si="7">E29-D29</f>
        <v>0</v>
      </c>
      <c r="G29" s="43">
        <f t="shared" ref="G29" si="8">E29/D29*100</f>
        <v>100</v>
      </c>
      <c r="H29" s="64">
        <f>H30+H33+H36</f>
        <v>44800</v>
      </c>
      <c r="I29" s="64">
        <f>I30+I33+I36</f>
        <v>44800</v>
      </c>
      <c r="J29" s="43">
        <f t="shared" si="0"/>
        <v>0</v>
      </c>
      <c r="K29" s="43">
        <f t="shared" si="1"/>
        <v>100</v>
      </c>
      <c r="L29" s="124" t="s">
        <v>9</v>
      </c>
      <c r="M29" s="124" t="s">
        <v>9</v>
      </c>
    </row>
    <row r="30" spans="1:13" s="53" customFormat="1" ht="105.75" x14ac:dyDescent="0.25">
      <c r="A30" s="30" t="s">
        <v>60</v>
      </c>
      <c r="B30" s="26" t="s">
        <v>201</v>
      </c>
      <c r="C30" s="26"/>
      <c r="D30" s="42">
        <f>D31</f>
        <v>15000</v>
      </c>
      <c r="E30" s="44">
        <f>E31</f>
        <v>15000</v>
      </c>
      <c r="F30" s="43">
        <f t="shared" ref="F30:F36" si="9">E30-D30</f>
        <v>0</v>
      </c>
      <c r="G30" s="43">
        <f t="shared" ref="G30:G36" si="10">E30/D30*100</f>
        <v>100</v>
      </c>
      <c r="H30" s="44">
        <f>H31</f>
        <v>15000</v>
      </c>
      <c r="I30" s="59">
        <f>I31</f>
        <v>15000</v>
      </c>
      <c r="J30" s="43">
        <f t="shared" si="0"/>
        <v>0</v>
      </c>
      <c r="K30" s="43">
        <f t="shared" si="1"/>
        <v>100</v>
      </c>
      <c r="L30" s="124" t="s">
        <v>9</v>
      </c>
      <c r="M30" s="124" t="s">
        <v>9</v>
      </c>
    </row>
    <row r="31" spans="1:13" x14ac:dyDescent="0.25">
      <c r="A31" s="27" t="s">
        <v>40</v>
      </c>
      <c r="B31" s="28" t="s">
        <v>125</v>
      </c>
      <c r="C31" s="28"/>
      <c r="D31" s="46">
        <v>15000</v>
      </c>
      <c r="E31" s="60">
        <f>E32</f>
        <v>15000</v>
      </c>
      <c r="F31" s="47">
        <f t="shared" si="9"/>
        <v>0</v>
      </c>
      <c r="G31" s="47">
        <f t="shared" si="10"/>
        <v>100</v>
      </c>
      <c r="H31" s="60">
        <f>H32</f>
        <v>15000</v>
      </c>
      <c r="I31" s="61">
        <f>I32</f>
        <v>15000</v>
      </c>
      <c r="J31" s="43">
        <f t="shared" si="0"/>
        <v>0</v>
      </c>
      <c r="K31" s="43">
        <f t="shared" si="1"/>
        <v>100</v>
      </c>
      <c r="L31" s="124" t="s">
        <v>9</v>
      </c>
      <c r="M31" s="124" t="s">
        <v>9</v>
      </c>
    </row>
    <row r="32" spans="1:13" ht="28.5" x14ac:dyDescent="0.25">
      <c r="A32" s="25" t="s">
        <v>49</v>
      </c>
      <c r="B32" s="29" t="s">
        <v>125</v>
      </c>
      <c r="C32" s="29"/>
      <c r="D32" s="49"/>
      <c r="E32" s="62">
        <v>15000</v>
      </c>
      <c r="F32" s="50" t="s">
        <v>9</v>
      </c>
      <c r="G32" s="50" t="s">
        <v>9</v>
      </c>
      <c r="H32" s="62">
        <v>15000</v>
      </c>
      <c r="I32" s="68">
        <v>15000</v>
      </c>
      <c r="J32" s="47">
        <f t="shared" si="0"/>
        <v>0</v>
      </c>
      <c r="K32" s="47">
        <f t="shared" si="1"/>
        <v>100</v>
      </c>
      <c r="L32" s="124" t="s">
        <v>9</v>
      </c>
      <c r="M32" s="124" t="s">
        <v>9</v>
      </c>
    </row>
    <row r="33" spans="1:13" ht="105.75" x14ac:dyDescent="0.25">
      <c r="A33" s="30" t="s">
        <v>61</v>
      </c>
      <c r="B33" s="26" t="s">
        <v>202</v>
      </c>
      <c r="C33" s="26"/>
      <c r="D33" s="42">
        <f>D34</f>
        <v>15000</v>
      </c>
      <c r="E33" s="44">
        <f>E34</f>
        <v>15000</v>
      </c>
      <c r="F33" s="43">
        <f t="shared" si="9"/>
        <v>0</v>
      </c>
      <c r="G33" s="43">
        <f t="shared" si="10"/>
        <v>100</v>
      </c>
      <c r="H33" s="44">
        <f>H34</f>
        <v>15000</v>
      </c>
      <c r="I33" s="59">
        <f>I34</f>
        <v>15000</v>
      </c>
      <c r="J33" s="43">
        <f t="shared" si="0"/>
        <v>0</v>
      </c>
      <c r="K33" s="43">
        <f t="shared" si="1"/>
        <v>100</v>
      </c>
      <c r="L33" s="124" t="s">
        <v>9</v>
      </c>
      <c r="M33" s="124" t="s">
        <v>9</v>
      </c>
    </row>
    <row r="34" spans="1:13" x14ac:dyDescent="0.25">
      <c r="A34" s="27" t="s">
        <v>40</v>
      </c>
      <c r="B34" s="28" t="s">
        <v>202</v>
      </c>
      <c r="C34" s="28"/>
      <c r="D34" s="46">
        <v>15000</v>
      </c>
      <c r="E34" s="60">
        <f>E35</f>
        <v>15000</v>
      </c>
      <c r="F34" s="47">
        <f t="shared" si="9"/>
        <v>0</v>
      </c>
      <c r="G34" s="47">
        <f t="shared" si="10"/>
        <v>100</v>
      </c>
      <c r="H34" s="60">
        <f>H35</f>
        <v>15000</v>
      </c>
      <c r="I34" s="61">
        <f>I35</f>
        <v>15000</v>
      </c>
      <c r="J34" s="47">
        <f t="shared" si="0"/>
        <v>0</v>
      </c>
      <c r="K34" s="47">
        <f t="shared" si="1"/>
        <v>100</v>
      </c>
      <c r="L34" s="124" t="s">
        <v>9</v>
      </c>
      <c r="M34" s="124" t="s">
        <v>9</v>
      </c>
    </row>
    <row r="35" spans="1:13" ht="28.5" x14ac:dyDescent="0.25">
      <c r="A35" s="25" t="s">
        <v>49</v>
      </c>
      <c r="B35" s="29" t="s">
        <v>202</v>
      </c>
      <c r="C35" s="29"/>
      <c r="D35" s="49"/>
      <c r="E35" s="62">
        <v>15000</v>
      </c>
      <c r="F35" s="50" t="s">
        <v>9</v>
      </c>
      <c r="G35" s="50" t="s">
        <v>9</v>
      </c>
      <c r="H35" s="62">
        <v>15000</v>
      </c>
      <c r="I35" s="68">
        <v>15000</v>
      </c>
      <c r="J35" s="47">
        <f t="shared" si="0"/>
        <v>0</v>
      </c>
      <c r="K35" s="47">
        <f t="shared" si="1"/>
        <v>100</v>
      </c>
      <c r="L35" s="124" t="s">
        <v>9</v>
      </c>
      <c r="M35" s="124" t="s">
        <v>9</v>
      </c>
    </row>
    <row r="36" spans="1:13" s="53" customFormat="1" ht="150" customHeight="1" x14ac:dyDescent="0.25">
      <c r="A36" s="30" t="s">
        <v>62</v>
      </c>
      <c r="B36" s="26" t="s">
        <v>203</v>
      </c>
      <c r="C36" s="26"/>
      <c r="D36" s="42">
        <f>D37</f>
        <v>14800</v>
      </c>
      <c r="E36" s="44">
        <f>E37</f>
        <v>14800</v>
      </c>
      <c r="F36" s="43">
        <f t="shared" si="9"/>
        <v>0</v>
      </c>
      <c r="G36" s="43">
        <f t="shared" si="10"/>
        <v>100</v>
      </c>
      <c r="H36" s="44">
        <f>H37</f>
        <v>14800</v>
      </c>
      <c r="I36" s="59">
        <f>I37</f>
        <v>14800</v>
      </c>
      <c r="J36" s="43">
        <f t="shared" si="0"/>
        <v>0</v>
      </c>
      <c r="K36" s="43">
        <f t="shared" si="1"/>
        <v>100</v>
      </c>
      <c r="L36" s="124" t="s">
        <v>9</v>
      </c>
      <c r="M36" s="124" t="s">
        <v>9</v>
      </c>
    </row>
    <row r="37" spans="1:13" x14ac:dyDescent="0.25">
      <c r="A37" s="27" t="s">
        <v>40</v>
      </c>
      <c r="B37" s="28" t="s">
        <v>203</v>
      </c>
      <c r="C37" s="28"/>
      <c r="D37" s="46">
        <v>14800</v>
      </c>
      <c r="E37" s="60">
        <f>E38</f>
        <v>14800</v>
      </c>
      <c r="F37" s="47">
        <f t="shared" ref="F37" si="11">E37-D37</f>
        <v>0</v>
      </c>
      <c r="G37" s="47">
        <f t="shared" ref="G37" si="12">E37/D37*100</f>
        <v>100</v>
      </c>
      <c r="H37" s="60">
        <f>H38</f>
        <v>14800</v>
      </c>
      <c r="I37" s="61">
        <f>I38</f>
        <v>14800</v>
      </c>
      <c r="J37" s="47">
        <f t="shared" si="0"/>
        <v>0</v>
      </c>
      <c r="K37" s="47">
        <f t="shared" si="1"/>
        <v>100</v>
      </c>
      <c r="L37" s="124" t="s">
        <v>9</v>
      </c>
      <c r="M37" s="124" t="s">
        <v>9</v>
      </c>
    </row>
    <row r="38" spans="1:13" ht="28.5" x14ac:dyDescent="0.25">
      <c r="A38" s="25" t="s">
        <v>49</v>
      </c>
      <c r="B38" s="29" t="s">
        <v>203</v>
      </c>
      <c r="C38" s="29"/>
      <c r="D38" s="49"/>
      <c r="E38" s="62">
        <v>14800</v>
      </c>
      <c r="F38" s="50" t="s">
        <v>9</v>
      </c>
      <c r="G38" s="50" t="s">
        <v>9</v>
      </c>
      <c r="H38" s="62">
        <v>14800</v>
      </c>
      <c r="I38" s="63">
        <v>14800</v>
      </c>
      <c r="J38" s="47">
        <f t="shared" si="0"/>
        <v>0</v>
      </c>
      <c r="K38" s="47">
        <f t="shared" si="1"/>
        <v>100</v>
      </c>
      <c r="L38" s="124" t="s">
        <v>9</v>
      </c>
      <c r="M38" s="124" t="s">
        <v>9</v>
      </c>
    </row>
    <row r="39" spans="1:13" ht="21.75" x14ac:dyDescent="0.25">
      <c r="A39" s="30" t="s">
        <v>78</v>
      </c>
      <c r="B39" s="26" t="s">
        <v>126</v>
      </c>
      <c r="C39" s="108">
        <v>60000</v>
      </c>
      <c r="D39" s="51">
        <f t="shared" ref="D39:E41" si="13">D40</f>
        <v>0</v>
      </c>
      <c r="E39" s="64">
        <f t="shared" si="13"/>
        <v>0</v>
      </c>
      <c r="F39" s="43">
        <f>E39-D39</f>
        <v>0</v>
      </c>
      <c r="G39" s="43" t="s">
        <v>9</v>
      </c>
      <c r="H39" s="64">
        <f>H40</f>
        <v>0</v>
      </c>
      <c r="I39" s="64">
        <f>I40</f>
        <v>0</v>
      </c>
      <c r="J39" s="43">
        <f t="shared" si="0"/>
        <v>0</v>
      </c>
      <c r="K39" s="43"/>
      <c r="L39" s="123">
        <f t="shared" si="2"/>
        <v>-60000</v>
      </c>
      <c r="M39" s="123"/>
    </row>
    <row r="40" spans="1:13" s="54" customFormat="1" x14ac:dyDescent="0.25">
      <c r="A40" s="27" t="s">
        <v>77</v>
      </c>
      <c r="B40" s="28" t="s">
        <v>127</v>
      </c>
      <c r="C40" s="28"/>
      <c r="D40" s="52">
        <f t="shared" si="13"/>
        <v>0</v>
      </c>
      <c r="E40" s="65">
        <f t="shared" si="13"/>
        <v>0</v>
      </c>
      <c r="F40" s="47">
        <f>E40-D40</f>
        <v>0</v>
      </c>
      <c r="G40" s="47" t="s">
        <v>9</v>
      </c>
      <c r="H40" s="65">
        <f>H41</f>
        <v>0</v>
      </c>
      <c r="I40" s="65">
        <f>I41</f>
        <v>0</v>
      </c>
      <c r="J40" s="47">
        <f t="shared" si="0"/>
        <v>0</v>
      </c>
      <c r="K40" s="43"/>
      <c r="L40" s="124" t="s">
        <v>9</v>
      </c>
      <c r="M40" s="124" t="s">
        <v>9</v>
      </c>
    </row>
    <row r="41" spans="1:13" ht="21.75" x14ac:dyDescent="0.25">
      <c r="A41" s="27" t="s">
        <v>79</v>
      </c>
      <c r="B41" s="28" t="s">
        <v>128</v>
      </c>
      <c r="C41" s="28"/>
      <c r="D41" s="52">
        <f t="shared" si="13"/>
        <v>0</v>
      </c>
      <c r="E41" s="65">
        <f t="shared" si="13"/>
        <v>0</v>
      </c>
      <c r="F41" s="47">
        <f>E41-D41</f>
        <v>0</v>
      </c>
      <c r="G41" s="47" t="s">
        <v>9</v>
      </c>
      <c r="H41" s="65">
        <f>H42</f>
        <v>0</v>
      </c>
      <c r="I41" s="66">
        <f t="shared" ref="I41:I42" si="14">I42</f>
        <v>0</v>
      </c>
      <c r="J41" s="47">
        <f t="shared" si="0"/>
        <v>0</v>
      </c>
      <c r="K41" s="43"/>
      <c r="L41" s="124" t="s">
        <v>9</v>
      </c>
      <c r="M41" s="124" t="s">
        <v>9</v>
      </c>
    </row>
    <row r="42" spans="1:13" x14ac:dyDescent="0.25">
      <c r="A42" s="27" t="s">
        <v>80</v>
      </c>
      <c r="B42" s="28" t="s">
        <v>129</v>
      </c>
      <c r="C42" s="28"/>
      <c r="D42" s="46"/>
      <c r="E42" s="60">
        <f>E43</f>
        <v>0</v>
      </c>
      <c r="F42" s="47">
        <f>E42-D42</f>
        <v>0</v>
      </c>
      <c r="G42" s="47" t="s">
        <v>9</v>
      </c>
      <c r="H42" s="60">
        <f>H43</f>
        <v>0</v>
      </c>
      <c r="I42" s="61">
        <f t="shared" si="14"/>
        <v>0</v>
      </c>
      <c r="J42" s="47">
        <f t="shared" si="0"/>
        <v>0</v>
      </c>
      <c r="K42" s="43"/>
      <c r="L42" s="124" t="s">
        <v>9</v>
      </c>
      <c r="M42" s="124" t="s">
        <v>9</v>
      </c>
    </row>
    <row r="43" spans="1:13" x14ac:dyDescent="0.25">
      <c r="A43" s="25" t="s">
        <v>48</v>
      </c>
      <c r="B43" s="29" t="s">
        <v>130</v>
      </c>
      <c r="C43" s="29"/>
      <c r="D43" s="49"/>
      <c r="E43" s="62"/>
      <c r="F43" s="50" t="s">
        <v>9</v>
      </c>
      <c r="G43" s="50" t="s">
        <v>9</v>
      </c>
      <c r="H43" s="62"/>
      <c r="I43" s="63"/>
      <c r="J43" s="47">
        <f t="shared" si="0"/>
        <v>0</v>
      </c>
      <c r="K43" s="43"/>
      <c r="L43" s="124" t="s">
        <v>9</v>
      </c>
      <c r="M43" s="124" t="s">
        <v>9</v>
      </c>
    </row>
    <row r="44" spans="1:13" x14ac:dyDescent="0.25">
      <c r="A44" s="30" t="s">
        <v>50</v>
      </c>
      <c r="B44" s="26" t="s">
        <v>131</v>
      </c>
      <c r="C44" s="108">
        <v>16456</v>
      </c>
      <c r="D44" s="51">
        <f t="shared" ref="D44:E46" si="15">D45</f>
        <v>78047</v>
      </c>
      <c r="E44" s="64">
        <f t="shared" si="15"/>
        <v>78047</v>
      </c>
      <c r="F44" s="43">
        <f>E44-D44</f>
        <v>0</v>
      </c>
      <c r="G44" s="43">
        <f>E44/D44*100</f>
        <v>100</v>
      </c>
      <c r="H44" s="64">
        <f>H45</f>
        <v>78047</v>
      </c>
      <c r="I44" s="64">
        <f>I45</f>
        <v>78046.19</v>
      </c>
      <c r="J44" s="43">
        <f t="shared" si="0"/>
        <v>-0.80999999999767169</v>
      </c>
      <c r="K44" s="43">
        <f t="shared" si="1"/>
        <v>99.998962163824373</v>
      </c>
      <c r="L44" s="123">
        <f t="shared" si="2"/>
        <v>61590.19</v>
      </c>
      <c r="M44" s="123">
        <f t="shared" si="3"/>
        <v>474.27193728731163</v>
      </c>
    </row>
    <row r="45" spans="1:13" ht="32.25" x14ac:dyDescent="0.25">
      <c r="A45" s="30" t="s">
        <v>170</v>
      </c>
      <c r="B45" s="26" t="s">
        <v>171</v>
      </c>
      <c r="C45" s="26"/>
      <c r="D45" s="51">
        <f t="shared" si="15"/>
        <v>78047</v>
      </c>
      <c r="E45" s="64">
        <f t="shared" si="15"/>
        <v>78047</v>
      </c>
      <c r="F45" s="43">
        <f>E45-D45</f>
        <v>0</v>
      </c>
      <c r="G45" s="43">
        <f>E45/D45*100</f>
        <v>100</v>
      </c>
      <c r="H45" s="64">
        <f t="shared" ref="H45" si="16">H46</f>
        <v>78047</v>
      </c>
      <c r="I45" s="69">
        <f>I46</f>
        <v>78046.19</v>
      </c>
      <c r="J45" s="43">
        <f t="shared" si="0"/>
        <v>-0.80999999999767169</v>
      </c>
      <c r="K45" s="43">
        <f t="shared" si="1"/>
        <v>99.998962163824373</v>
      </c>
      <c r="L45" s="124" t="s">
        <v>9</v>
      </c>
      <c r="M45" s="124" t="s">
        <v>9</v>
      </c>
    </row>
    <row r="46" spans="1:13" ht="21.75" x14ac:dyDescent="0.25">
      <c r="A46" s="27" t="s">
        <v>172</v>
      </c>
      <c r="B46" s="28" t="s">
        <v>173</v>
      </c>
      <c r="C46" s="28"/>
      <c r="D46" s="52">
        <f t="shared" si="15"/>
        <v>78047</v>
      </c>
      <c r="E46" s="65">
        <f t="shared" si="15"/>
        <v>78047</v>
      </c>
      <c r="F46" s="47">
        <f>E46-D46</f>
        <v>0</v>
      </c>
      <c r="G46" s="47">
        <f>E46/D46*100</f>
        <v>100</v>
      </c>
      <c r="H46" s="65">
        <f>H47</f>
        <v>78047</v>
      </c>
      <c r="I46" s="65">
        <f>I47</f>
        <v>78046.19</v>
      </c>
      <c r="J46" s="47">
        <f t="shared" si="0"/>
        <v>-0.80999999999767169</v>
      </c>
      <c r="K46" s="47">
        <f t="shared" si="1"/>
        <v>99.998962163824373</v>
      </c>
      <c r="L46" s="124" t="s">
        <v>9</v>
      </c>
      <c r="M46" s="124" t="s">
        <v>9</v>
      </c>
    </row>
    <row r="47" spans="1:13" ht="21.75" x14ac:dyDescent="0.25">
      <c r="A47" s="27" t="s">
        <v>47</v>
      </c>
      <c r="B47" s="28" t="s">
        <v>174</v>
      </c>
      <c r="C47" s="28"/>
      <c r="D47" s="52">
        <v>78047</v>
      </c>
      <c r="E47" s="65">
        <f>SUM(E48:E48)</f>
        <v>78047</v>
      </c>
      <c r="F47" s="47">
        <f>E47-D47</f>
        <v>0</v>
      </c>
      <c r="G47" s="47">
        <f>E47/D47*100</f>
        <v>100</v>
      </c>
      <c r="H47" s="65">
        <f>SUM(H48:H48)</f>
        <v>78047</v>
      </c>
      <c r="I47" s="65">
        <f>SUM(I48:I48)</f>
        <v>78046.19</v>
      </c>
      <c r="J47" s="47">
        <f t="shared" si="0"/>
        <v>-0.80999999999767169</v>
      </c>
      <c r="K47" s="47">
        <f t="shared" si="1"/>
        <v>99.998962163824373</v>
      </c>
      <c r="L47" s="124" t="s">
        <v>9</v>
      </c>
      <c r="M47" s="124" t="s">
        <v>9</v>
      </c>
    </row>
    <row r="48" spans="1:13" s="55" customFormat="1" x14ac:dyDescent="0.25">
      <c r="A48" s="25" t="s">
        <v>46</v>
      </c>
      <c r="B48" s="29" t="s">
        <v>204</v>
      </c>
      <c r="C48" s="29"/>
      <c r="D48" s="48"/>
      <c r="E48" s="67">
        <v>78047</v>
      </c>
      <c r="F48" s="50" t="s">
        <v>9</v>
      </c>
      <c r="G48" s="50" t="s">
        <v>9</v>
      </c>
      <c r="H48" s="67">
        <v>78047</v>
      </c>
      <c r="I48" s="67">
        <v>78046.19</v>
      </c>
      <c r="J48" s="43">
        <f t="shared" si="0"/>
        <v>-0.80999999999767169</v>
      </c>
      <c r="K48" s="43">
        <f t="shared" si="1"/>
        <v>99.998962163824373</v>
      </c>
      <c r="L48" s="124" t="s">
        <v>9</v>
      </c>
      <c r="M48" s="124" t="s">
        <v>9</v>
      </c>
    </row>
    <row r="49" spans="1:13" x14ac:dyDescent="0.25">
      <c r="A49" s="30" t="s">
        <v>51</v>
      </c>
      <c r="B49" s="26" t="s">
        <v>132</v>
      </c>
      <c r="C49" s="108">
        <v>36000</v>
      </c>
      <c r="D49" s="51">
        <f>D53</f>
        <v>44700</v>
      </c>
      <c r="E49" s="64">
        <f>E53</f>
        <v>44700</v>
      </c>
      <c r="F49" s="43">
        <f t="shared" ref="F49:F54" si="17">E49-D49</f>
        <v>0</v>
      </c>
      <c r="G49" s="43">
        <f>E49/D49*100</f>
        <v>100</v>
      </c>
      <c r="H49" s="64">
        <f>H53</f>
        <v>44700</v>
      </c>
      <c r="I49" s="64">
        <f>I53</f>
        <v>44700</v>
      </c>
      <c r="J49" s="43">
        <f t="shared" si="0"/>
        <v>0</v>
      </c>
      <c r="K49" s="43">
        <f t="shared" si="1"/>
        <v>100</v>
      </c>
      <c r="L49" s="123">
        <f t="shared" si="2"/>
        <v>8700</v>
      </c>
      <c r="M49" s="123">
        <f t="shared" si="3"/>
        <v>124.16666666666667</v>
      </c>
    </row>
    <row r="50" spans="1:13" s="56" customFormat="1" x14ac:dyDescent="0.25">
      <c r="A50" s="93" t="s">
        <v>73</v>
      </c>
      <c r="B50" s="91"/>
      <c r="C50" s="92">
        <f>C49/C12*100</f>
        <v>0.89123596430233565</v>
      </c>
      <c r="D50" s="92">
        <f>D49/D12*100</f>
        <v>0.63592551782550655</v>
      </c>
      <c r="E50" s="92">
        <f>E49/E12*100</f>
        <v>0.63592551782550655</v>
      </c>
      <c r="F50" s="92" t="s">
        <v>9</v>
      </c>
      <c r="G50" s="92" t="s">
        <v>9</v>
      </c>
      <c r="H50" s="92">
        <f>H49/H12*100</f>
        <v>0.63592551782550655</v>
      </c>
      <c r="I50" s="92">
        <f>I49/I12*100</f>
        <v>0.66233128218176196</v>
      </c>
      <c r="J50" s="43">
        <f t="shared" si="0"/>
        <v>2.6405764356255412E-2</v>
      </c>
      <c r="K50" s="43">
        <f t="shared" si="1"/>
        <v>104.15233602302163</v>
      </c>
      <c r="L50" s="124" t="s">
        <v>9</v>
      </c>
      <c r="M50" s="124" t="s">
        <v>9</v>
      </c>
    </row>
    <row r="51" spans="1:13" s="53" customFormat="1" ht="21.75" x14ac:dyDescent="0.25">
      <c r="A51" s="30" t="s">
        <v>63</v>
      </c>
      <c r="B51" s="26" t="s">
        <v>133</v>
      </c>
      <c r="C51" s="26"/>
      <c r="D51" s="51">
        <f t="shared" ref="D51:E53" si="18">D52</f>
        <v>44700</v>
      </c>
      <c r="E51" s="64">
        <f t="shared" si="18"/>
        <v>44700</v>
      </c>
      <c r="F51" s="43">
        <f t="shared" ref="F51:F53" si="19">E51-D51</f>
        <v>0</v>
      </c>
      <c r="G51" s="43">
        <f t="shared" ref="G51:G54" si="20">E51/D51*100</f>
        <v>100</v>
      </c>
      <c r="H51" s="64">
        <f t="shared" ref="H51:I53" si="21">H52</f>
        <v>44700</v>
      </c>
      <c r="I51" s="64">
        <f t="shared" si="21"/>
        <v>44700</v>
      </c>
      <c r="J51" s="43">
        <f t="shared" si="0"/>
        <v>0</v>
      </c>
      <c r="K51" s="43">
        <f t="shared" si="1"/>
        <v>100</v>
      </c>
      <c r="L51" s="124" t="s">
        <v>9</v>
      </c>
      <c r="M51" s="124" t="s">
        <v>9</v>
      </c>
    </row>
    <row r="52" spans="1:13" ht="21.75" x14ac:dyDescent="0.25">
      <c r="A52" s="27" t="s">
        <v>53</v>
      </c>
      <c r="B52" s="28" t="s">
        <v>134</v>
      </c>
      <c r="C52" s="28"/>
      <c r="D52" s="52">
        <f t="shared" si="18"/>
        <v>44700</v>
      </c>
      <c r="E52" s="65">
        <f t="shared" si="18"/>
        <v>44700</v>
      </c>
      <c r="F52" s="47">
        <f t="shared" si="19"/>
        <v>0</v>
      </c>
      <c r="G52" s="47">
        <f t="shared" si="20"/>
        <v>100</v>
      </c>
      <c r="H52" s="65">
        <f t="shared" si="21"/>
        <v>44700</v>
      </c>
      <c r="I52" s="65">
        <f t="shared" si="21"/>
        <v>44700</v>
      </c>
      <c r="J52" s="47">
        <f t="shared" si="0"/>
        <v>0</v>
      </c>
      <c r="K52" s="47">
        <f t="shared" si="1"/>
        <v>100</v>
      </c>
      <c r="L52" s="124" t="s">
        <v>9</v>
      </c>
      <c r="M52" s="124" t="s">
        <v>9</v>
      </c>
    </row>
    <row r="53" spans="1:13" ht="32.25" x14ac:dyDescent="0.25">
      <c r="A53" s="27" t="s">
        <v>64</v>
      </c>
      <c r="B53" s="28" t="s">
        <v>175</v>
      </c>
      <c r="C53" s="28"/>
      <c r="D53" s="52">
        <f t="shared" si="18"/>
        <v>44700</v>
      </c>
      <c r="E53" s="65">
        <f t="shared" si="18"/>
        <v>44700</v>
      </c>
      <c r="F53" s="47">
        <f t="shared" si="19"/>
        <v>0</v>
      </c>
      <c r="G53" s="47">
        <f t="shared" si="20"/>
        <v>100</v>
      </c>
      <c r="H53" s="65">
        <f t="shared" si="21"/>
        <v>44700</v>
      </c>
      <c r="I53" s="65">
        <f t="shared" si="21"/>
        <v>44700</v>
      </c>
      <c r="J53" s="47">
        <f t="shared" si="0"/>
        <v>0</v>
      </c>
      <c r="K53" s="47">
        <f t="shared" si="1"/>
        <v>100</v>
      </c>
      <c r="L53" s="124" t="s">
        <v>9</v>
      </c>
      <c r="M53" s="124" t="s">
        <v>9</v>
      </c>
    </row>
    <row r="54" spans="1:13" x14ac:dyDescent="0.25">
      <c r="A54" s="27" t="s">
        <v>45</v>
      </c>
      <c r="B54" s="28" t="s">
        <v>205</v>
      </c>
      <c r="C54" s="28"/>
      <c r="D54" s="114">
        <v>44700</v>
      </c>
      <c r="E54" s="65">
        <f>E55+E56</f>
        <v>44700</v>
      </c>
      <c r="F54" s="47">
        <f t="shared" si="17"/>
        <v>0</v>
      </c>
      <c r="G54" s="47">
        <f t="shared" si="20"/>
        <v>100</v>
      </c>
      <c r="H54" s="65">
        <f>H55+H56</f>
        <v>44700</v>
      </c>
      <c r="I54" s="65">
        <f>I55+I56</f>
        <v>44700</v>
      </c>
      <c r="J54" s="47">
        <f t="shared" si="0"/>
        <v>0</v>
      </c>
      <c r="K54" s="47">
        <f t="shared" si="1"/>
        <v>100</v>
      </c>
      <c r="L54" s="124" t="s">
        <v>9</v>
      </c>
      <c r="M54" s="124" t="s">
        <v>9</v>
      </c>
    </row>
    <row r="55" spans="1:13" x14ac:dyDescent="0.25">
      <c r="A55" s="27" t="s">
        <v>10</v>
      </c>
      <c r="B55" s="29" t="s">
        <v>206</v>
      </c>
      <c r="C55" s="28"/>
      <c r="D55" s="110"/>
      <c r="E55" s="65">
        <v>34807</v>
      </c>
      <c r="F55" s="47"/>
      <c r="G55" s="47"/>
      <c r="H55" s="65">
        <v>34807</v>
      </c>
      <c r="I55" s="65">
        <v>34807</v>
      </c>
      <c r="J55" s="47">
        <f t="shared" si="0"/>
        <v>0</v>
      </c>
      <c r="K55" s="47">
        <f t="shared" si="1"/>
        <v>100</v>
      </c>
      <c r="L55" s="124" t="s">
        <v>9</v>
      </c>
      <c r="M55" s="124" t="s">
        <v>9</v>
      </c>
    </row>
    <row r="56" spans="1:13" s="55" customFormat="1" x14ac:dyDescent="0.25">
      <c r="A56" s="25" t="s">
        <v>46</v>
      </c>
      <c r="B56" s="29" t="s">
        <v>207</v>
      </c>
      <c r="C56" s="29"/>
      <c r="D56" s="48"/>
      <c r="E56" s="67">
        <v>9893</v>
      </c>
      <c r="F56" s="50" t="s">
        <v>9</v>
      </c>
      <c r="G56" s="50" t="s">
        <v>9</v>
      </c>
      <c r="H56" s="67">
        <v>9893</v>
      </c>
      <c r="I56" s="67">
        <v>9893</v>
      </c>
      <c r="J56" s="47">
        <f t="shared" si="0"/>
        <v>0</v>
      </c>
      <c r="K56" s="47">
        <f t="shared" si="1"/>
        <v>100</v>
      </c>
      <c r="L56" s="124" t="s">
        <v>9</v>
      </c>
      <c r="M56" s="124" t="s">
        <v>9</v>
      </c>
    </row>
    <row r="57" spans="1:13" ht="21.75" x14ac:dyDescent="0.25">
      <c r="A57" s="30" t="s">
        <v>41</v>
      </c>
      <c r="B57" s="31" t="s">
        <v>135</v>
      </c>
      <c r="C57" s="109">
        <f>C59+C64</f>
        <v>1432606.32</v>
      </c>
      <c r="D57" s="51">
        <f>D59+D64</f>
        <v>4104317.07</v>
      </c>
      <c r="E57" s="64">
        <f>E59+E64</f>
        <v>4104317.07</v>
      </c>
      <c r="F57" s="43">
        <f>E57-D57</f>
        <v>0</v>
      </c>
      <c r="G57" s="43">
        <f>E57/D57*100</f>
        <v>100</v>
      </c>
      <c r="H57" s="64">
        <f>H59+H64</f>
        <v>4104317.07</v>
      </c>
      <c r="I57" s="64">
        <f>I59+I64</f>
        <v>3834597.31</v>
      </c>
      <c r="J57" s="43">
        <f t="shared" si="0"/>
        <v>-269719.75999999978</v>
      </c>
      <c r="K57" s="43">
        <f t="shared" si="1"/>
        <v>93.428388806228369</v>
      </c>
      <c r="L57" s="123">
        <f t="shared" si="2"/>
        <v>2401990.9900000002</v>
      </c>
      <c r="M57" s="123">
        <f t="shared" si="3"/>
        <v>267.66580996236286</v>
      </c>
    </row>
    <row r="58" spans="1:13" s="56" customFormat="1" x14ac:dyDescent="0.25">
      <c r="A58" s="93" t="s">
        <v>73</v>
      </c>
      <c r="B58" s="94"/>
      <c r="C58" s="92">
        <f>C57/C12*100</f>
        <v>35.466396529745012</v>
      </c>
      <c r="D58" s="92">
        <f>D57/D12*100</f>
        <v>58.39015566129342</v>
      </c>
      <c r="E58" s="92">
        <f>E57/E12*100</f>
        <v>58.39015566129342</v>
      </c>
      <c r="F58" s="92" t="s">
        <v>9</v>
      </c>
      <c r="G58" s="92" t="s">
        <v>9</v>
      </c>
      <c r="H58" s="92">
        <f>H57/H12*100</f>
        <v>58.39015566129342</v>
      </c>
      <c r="I58" s="92">
        <f>I57/I12*100</f>
        <v>56.818204764721159</v>
      </c>
      <c r="J58" s="43">
        <f t="shared" si="0"/>
        <v>-1.5719508965722611</v>
      </c>
      <c r="K58" s="43">
        <f t="shared" si="1"/>
        <v>97.30784945035812</v>
      </c>
      <c r="L58" s="122" t="s">
        <v>9</v>
      </c>
      <c r="M58" s="123" t="s">
        <v>9</v>
      </c>
    </row>
    <row r="59" spans="1:13" x14ac:dyDescent="0.25">
      <c r="A59" s="30" t="s">
        <v>52</v>
      </c>
      <c r="B59" s="31" t="s">
        <v>136</v>
      </c>
      <c r="C59" s="109">
        <v>15000</v>
      </c>
      <c r="D59" s="51">
        <f t="shared" ref="D59:E60" si="22">D60</f>
        <v>9200</v>
      </c>
      <c r="E59" s="64">
        <f t="shared" si="22"/>
        <v>9200</v>
      </c>
      <c r="F59" s="43">
        <f>E59-D59</f>
        <v>0</v>
      </c>
      <c r="G59" s="43">
        <f>E59/D59*100</f>
        <v>100</v>
      </c>
      <c r="H59" s="64">
        <f t="shared" ref="H59:H60" si="23">H60</f>
        <v>9200</v>
      </c>
      <c r="I59" s="69">
        <f t="shared" ref="I59:I60" si="24">I60</f>
        <v>9200</v>
      </c>
      <c r="J59" s="43">
        <f t="shared" si="0"/>
        <v>0</v>
      </c>
      <c r="K59" s="43">
        <f t="shared" si="1"/>
        <v>100</v>
      </c>
      <c r="L59" s="123">
        <f t="shared" si="2"/>
        <v>-5800</v>
      </c>
      <c r="M59" s="123">
        <f t="shared" si="3"/>
        <v>61.333333333333329</v>
      </c>
    </row>
    <row r="60" spans="1:13" ht="21.75" x14ac:dyDescent="0.25">
      <c r="A60" s="27" t="s">
        <v>53</v>
      </c>
      <c r="B60" s="32" t="s">
        <v>176</v>
      </c>
      <c r="C60" s="32"/>
      <c r="D60" s="52">
        <f t="shared" si="22"/>
        <v>9200</v>
      </c>
      <c r="E60" s="65">
        <f t="shared" si="22"/>
        <v>9200</v>
      </c>
      <c r="F60" s="47">
        <f t="shared" ref="F60:F62" si="25">E60-D60</f>
        <v>0</v>
      </c>
      <c r="G60" s="47">
        <f t="shared" ref="G60:G62" si="26">E60/D60*100</f>
        <v>100</v>
      </c>
      <c r="H60" s="65">
        <f t="shared" si="23"/>
        <v>9200</v>
      </c>
      <c r="I60" s="66">
        <f t="shared" si="24"/>
        <v>9200</v>
      </c>
      <c r="J60" s="47">
        <f t="shared" si="0"/>
        <v>0</v>
      </c>
      <c r="K60" s="47">
        <f t="shared" si="1"/>
        <v>100</v>
      </c>
      <c r="L60" s="124" t="s">
        <v>9</v>
      </c>
      <c r="M60" s="124" t="s">
        <v>9</v>
      </c>
    </row>
    <row r="61" spans="1:13" ht="21.75" x14ac:dyDescent="0.25">
      <c r="A61" s="27" t="s">
        <v>54</v>
      </c>
      <c r="B61" s="32" t="s">
        <v>177</v>
      </c>
      <c r="C61" s="32"/>
      <c r="D61" s="52">
        <f>D62</f>
        <v>9200</v>
      </c>
      <c r="E61" s="65">
        <f>E62</f>
        <v>9200</v>
      </c>
      <c r="F61" s="47">
        <f t="shared" si="25"/>
        <v>0</v>
      </c>
      <c r="G61" s="47">
        <f t="shared" si="26"/>
        <v>100</v>
      </c>
      <c r="H61" s="65">
        <f>H62</f>
        <v>9200</v>
      </c>
      <c r="I61" s="65">
        <f>I62</f>
        <v>9200</v>
      </c>
      <c r="J61" s="47">
        <f t="shared" si="0"/>
        <v>0</v>
      </c>
      <c r="K61" s="47">
        <f t="shared" si="1"/>
        <v>100</v>
      </c>
      <c r="L61" s="124" t="s">
        <v>9</v>
      </c>
      <c r="M61" s="124" t="s">
        <v>9</v>
      </c>
    </row>
    <row r="62" spans="1:13" ht="21.75" x14ac:dyDescent="0.25">
      <c r="A62" s="27" t="s">
        <v>47</v>
      </c>
      <c r="B62" s="32" t="s">
        <v>178</v>
      </c>
      <c r="C62" s="32"/>
      <c r="D62" s="52">
        <v>9200</v>
      </c>
      <c r="E62" s="65">
        <f>SUM(E63:E63)</f>
        <v>9200</v>
      </c>
      <c r="F62" s="47">
        <f t="shared" si="25"/>
        <v>0</v>
      </c>
      <c r="G62" s="47">
        <f t="shared" si="26"/>
        <v>100</v>
      </c>
      <c r="H62" s="65">
        <f>SUM(H63:H63)</f>
        <v>9200</v>
      </c>
      <c r="I62" s="65">
        <f>SUM(I63:I63)</f>
        <v>9200</v>
      </c>
      <c r="J62" s="47">
        <f t="shared" si="0"/>
        <v>0</v>
      </c>
      <c r="K62" s="47">
        <f t="shared" si="1"/>
        <v>100</v>
      </c>
      <c r="L62" s="124" t="s">
        <v>9</v>
      </c>
      <c r="M62" s="124" t="s">
        <v>9</v>
      </c>
    </row>
    <row r="63" spans="1:13" ht="19.5" x14ac:dyDescent="0.25">
      <c r="A63" s="25" t="s">
        <v>14</v>
      </c>
      <c r="B63" s="33" t="s">
        <v>137</v>
      </c>
      <c r="C63" s="33"/>
      <c r="D63" s="48"/>
      <c r="E63" s="67">
        <v>9200</v>
      </c>
      <c r="F63" s="50" t="s">
        <v>9</v>
      </c>
      <c r="G63" s="50" t="s">
        <v>9</v>
      </c>
      <c r="H63" s="67">
        <v>9200</v>
      </c>
      <c r="I63" s="63">
        <v>9200</v>
      </c>
      <c r="J63" s="47">
        <f t="shared" si="0"/>
        <v>0</v>
      </c>
      <c r="K63" s="47">
        <f t="shared" si="1"/>
        <v>100</v>
      </c>
      <c r="L63" s="124" t="s">
        <v>9</v>
      </c>
      <c r="M63" s="124" t="s">
        <v>9</v>
      </c>
    </row>
    <row r="64" spans="1:13" ht="42.75" x14ac:dyDescent="0.25">
      <c r="A64" s="30" t="s">
        <v>81</v>
      </c>
      <c r="B64" s="26" t="s">
        <v>138</v>
      </c>
      <c r="C64" s="108">
        <v>1417606.32</v>
      </c>
      <c r="D64" s="51">
        <f>D65</f>
        <v>4095117.07</v>
      </c>
      <c r="E64" s="51">
        <f>E65</f>
        <v>4095117.07</v>
      </c>
      <c r="F64" s="43">
        <f>E64-D64</f>
        <v>0</v>
      </c>
      <c r="G64" s="43">
        <f t="shared" ref="G64" si="27">E64/D64*100</f>
        <v>100</v>
      </c>
      <c r="H64" s="51">
        <f>H65</f>
        <v>4095117.07</v>
      </c>
      <c r="I64" s="51">
        <f>I65</f>
        <v>3825397.31</v>
      </c>
      <c r="J64" s="43">
        <f t="shared" si="0"/>
        <v>-269719.75999999978</v>
      </c>
      <c r="K64" s="43">
        <f t="shared" si="1"/>
        <v>93.413625168962511</v>
      </c>
      <c r="L64" s="123">
        <f t="shared" si="2"/>
        <v>2407790.9900000002</v>
      </c>
      <c r="M64" s="123">
        <f t="shared" si="3"/>
        <v>269.84905865825993</v>
      </c>
    </row>
    <row r="65" spans="1:13" s="54" customFormat="1" ht="36" customHeight="1" x14ac:dyDescent="0.25">
      <c r="A65" s="30" t="s">
        <v>91</v>
      </c>
      <c r="B65" s="26" t="s">
        <v>179</v>
      </c>
      <c r="C65" s="26"/>
      <c r="D65" s="51">
        <f>D66+D69+D72+D75+D79+D82</f>
        <v>4095117.07</v>
      </c>
      <c r="E65" s="51">
        <f>E66+E69+E72+E75+E79+E82</f>
        <v>4095117.07</v>
      </c>
      <c r="F65" s="43">
        <f t="shared" ref="F65:F66" si="28">E65-D65</f>
        <v>0</v>
      </c>
      <c r="G65" s="43">
        <f t="shared" ref="G65:G66" si="29">E65/D65*100</f>
        <v>100</v>
      </c>
      <c r="H65" s="51">
        <f>H66+H69+H72+H75+H79+H82</f>
        <v>4095117.07</v>
      </c>
      <c r="I65" s="51">
        <f>I66+I69+I72+I75+I79+I82</f>
        <v>3825397.31</v>
      </c>
      <c r="J65" s="43">
        <f t="shared" si="0"/>
        <v>-269719.75999999978</v>
      </c>
      <c r="K65" s="43">
        <f t="shared" si="1"/>
        <v>93.413625168962511</v>
      </c>
      <c r="L65" s="124" t="s">
        <v>9</v>
      </c>
      <c r="M65" s="124" t="s">
        <v>9</v>
      </c>
    </row>
    <row r="66" spans="1:13" s="54" customFormat="1" ht="42.75" x14ac:dyDescent="0.25">
      <c r="A66" s="27" t="s">
        <v>92</v>
      </c>
      <c r="B66" s="28" t="s">
        <v>180</v>
      </c>
      <c r="C66" s="28"/>
      <c r="D66" s="52">
        <f>D67</f>
        <v>72239</v>
      </c>
      <c r="E66" s="65">
        <f>E67</f>
        <v>72239</v>
      </c>
      <c r="F66" s="47">
        <f t="shared" si="28"/>
        <v>0</v>
      </c>
      <c r="G66" s="47">
        <f t="shared" si="29"/>
        <v>100</v>
      </c>
      <c r="H66" s="65">
        <f>H67</f>
        <v>72239</v>
      </c>
      <c r="I66" s="65">
        <f>I67</f>
        <v>72238.080000000002</v>
      </c>
      <c r="J66" s="47">
        <f t="shared" si="0"/>
        <v>-0.91999999999825377</v>
      </c>
      <c r="K66" s="47">
        <f t="shared" si="1"/>
        <v>99.998726449701692</v>
      </c>
      <c r="L66" s="124" t="s">
        <v>9</v>
      </c>
      <c r="M66" s="124" t="s">
        <v>9</v>
      </c>
    </row>
    <row r="67" spans="1:13" s="55" customFormat="1" ht="21.75" x14ac:dyDescent="0.25">
      <c r="A67" s="27" t="s">
        <v>47</v>
      </c>
      <c r="B67" s="29" t="s">
        <v>181</v>
      </c>
      <c r="C67" s="29"/>
      <c r="D67" s="48">
        <v>72239</v>
      </c>
      <c r="E67" s="67">
        <f>E68</f>
        <v>72239</v>
      </c>
      <c r="F67" s="50" t="s">
        <v>9</v>
      </c>
      <c r="G67" s="50" t="s">
        <v>9</v>
      </c>
      <c r="H67" s="67">
        <f>H68</f>
        <v>72239</v>
      </c>
      <c r="I67" s="67">
        <f>I68</f>
        <v>72238.080000000002</v>
      </c>
      <c r="J67" s="47">
        <f t="shared" si="0"/>
        <v>-0.91999999999825377</v>
      </c>
      <c r="K67" s="47">
        <f t="shared" si="1"/>
        <v>99.998726449701692</v>
      </c>
      <c r="L67" s="124" t="s">
        <v>9</v>
      </c>
      <c r="M67" s="124" t="s">
        <v>9</v>
      </c>
    </row>
    <row r="68" spans="1:13" s="55" customFormat="1" x14ac:dyDescent="0.25">
      <c r="A68" s="25" t="s">
        <v>46</v>
      </c>
      <c r="B68" s="29" t="s">
        <v>208</v>
      </c>
      <c r="C68" s="29"/>
      <c r="D68" s="48"/>
      <c r="E68" s="67">
        <v>72239</v>
      </c>
      <c r="F68" s="50"/>
      <c r="G68" s="50"/>
      <c r="H68" s="67">
        <v>72239</v>
      </c>
      <c r="I68" s="67">
        <v>72238.080000000002</v>
      </c>
      <c r="J68" s="47">
        <f t="shared" si="0"/>
        <v>-0.91999999999825377</v>
      </c>
      <c r="K68" s="47">
        <f t="shared" si="1"/>
        <v>99.998726449701692</v>
      </c>
      <c r="L68" s="124" t="s">
        <v>9</v>
      </c>
      <c r="M68" s="124" t="s">
        <v>9</v>
      </c>
    </row>
    <row r="69" spans="1:13" s="54" customFormat="1" ht="32.25" x14ac:dyDescent="0.25">
      <c r="A69" s="30" t="s">
        <v>90</v>
      </c>
      <c r="B69" s="26" t="s">
        <v>182</v>
      </c>
      <c r="C69" s="26"/>
      <c r="D69" s="51">
        <f>D70</f>
        <v>150000</v>
      </c>
      <c r="E69" s="64">
        <f>E70</f>
        <v>150000</v>
      </c>
      <c r="F69" s="43">
        <f t="shared" ref="F69" si="30">E69-D69</f>
        <v>0</v>
      </c>
      <c r="G69" s="43">
        <f t="shared" ref="G69" si="31">E69/D69*100</f>
        <v>100</v>
      </c>
      <c r="H69" s="64">
        <f>H70</f>
        <v>250000</v>
      </c>
      <c r="I69" s="64">
        <f>I70</f>
        <v>250000</v>
      </c>
      <c r="J69" s="43">
        <f t="shared" si="0"/>
        <v>0</v>
      </c>
      <c r="K69" s="43">
        <f t="shared" si="1"/>
        <v>100</v>
      </c>
      <c r="L69" s="124" t="s">
        <v>9</v>
      </c>
      <c r="M69" s="124" t="s">
        <v>9</v>
      </c>
    </row>
    <row r="70" spans="1:13" s="54" customFormat="1" ht="32.25" x14ac:dyDescent="0.25">
      <c r="A70" s="27" t="s">
        <v>90</v>
      </c>
      <c r="B70" s="28" t="s">
        <v>183</v>
      </c>
      <c r="C70" s="28"/>
      <c r="D70" s="52">
        <v>150000</v>
      </c>
      <c r="E70" s="65">
        <f>E71</f>
        <v>150000</v>
      </c>
      <c r="F70" s="47">
        <f t="shared" ref="F70" si="32">E70-D70</f>
        <v>0</v>
      </c>
      <c r="G70" s="47">
        <f t="shared" ref="G70" si="33">E70/D70*100</f>
        <v>100</v>
      </c>
      <c r="H70" s="65">
        <f>H71</f>
        <v>250000</v>
      </c>
      <c r="I70" s="65">
        <f>I71</f>
        <v>250000</v>
      </c>
      <c r="J70" s="47">
        <f t="shared" si="0"/>
        <v>0</v>
      </c>
      <c r="K70" s="47">
        <f t="shared" si="1"/>
        <v>100</v>
      </c>
      <c r="L70" s="124" t="s">
        <v>9</v>
      </c>
      <c r="M70" s="124" t="s">
        <v>9</v>
      </c>
    </row>
    <row r="71" spans="1:13" s="55" customFormat="1" x14ac:dyDescent="0.25">
      <c r="A71" s="25" t="s">
        <v>48</v>
      </c>
      <c r="B71" s="29" t="s">
        <v>210</v>
      </c>
      <c r="C71" s="29"/>
      <c r="D71" s="48"/>
      <c r="E71" s="67">
        <v>150000</v>
      </c>
      <c r="F71" s="50" t="s">
        <v>9</v>
      </c>
      <c r="G71" s="50" t="s">
        <v>9</v>
      </c>
      <c r="H71" s="67">
        <v>250000</v>
      </c>
      <c r="I71" s="67">
        <v>250000</v>
      </c>
      <c r="J71" s="47">
        <f t="shared" si="0"/>
        <v>0</v>
      </c>
      <c r="K71" s="47">
        <f t="shared" si="1"/>
        <v>100</v>
      </c>
      <c r="L71" s="124" t="s">
        <v>9</v>
      </c>
      <c r="M71" s="124" t="s">
        <v>9</v>
      </c>
    </row>
    <row r="72" spans="1:13" s="55" customFormat="1" ht="32.25" x14ac:dyDescent="0.25">
      <c r="A72" s="30" t="s">
        <v>184</v>
      </c>
      <c r="B72" s="26" t="s">
        <v>185</v>
      </c>
      <c r="C72" s="29"/>
      <c r="D72" s="48">
        <f>D73</f>
        <v>240000</v>
      </c>
      <c r="E72" s="67">
        <f>E73</f>
        <v>240000</v>
      </c>
      <c r="F72" s="50" t="s">
        <v>9</v>
      </c>
      <c r="G72" s="50" t="s">
        <v>9</v>
      </c>
      <c r="H72" s="67">
        <f>H73</f>
        <v>140000</v>
      </c>
      <c r="I72" s="67">
        <f>I73</f>
        <v>140000</v>
      </c>
      <c r="J72" s="47">
        <f t="shared" si="0"/>
        <v>0</v>
      </c>
      <c r="K72" s="47">
        <f t="shared" si="1"/>
        <v>100</v>
      </c>
      <c r="L72" s="124" t="s">
        <v>9</v>
      </c>
      <c r="M72" s="124" t="s">
        <v>9</v>
      </c>
    </row>
    <row r="73" spans="1:13" s="54" customFormat="1" ht="32.25" x14ac:dyDescent="0.25">
      <c r="A73" s="27" t="s">
        <v>90</v>
      </c>
      <c r="B73" s="28" t="s">
        <v>186</v>
      </c>
      <c r="C73" s="28"/>
      <c r="D73" s="114">
        <v>240000</v>
      </c>
      <c r="E73" s="65">
        <f>E74</f>
        <v>240000</v>
      </c>
      <c r="F73" s="47">
        <f t="shared" ref="F73" si="34">E73-D73</f>
        <v>0</v>
      </c>
      <c r="G73" s="47">
        <f t="shared" ref="G73" si="35">E73/D73*100</f>
        <v>100</v>
      </c>
      <c r="H73" s="65">
        <f>H74</f>
        <v>140000</v>
      </c>
      <c r="I73" s="65">
        <f>I74</f>
        <v>140000</v>
      </c>
      <c r="J73" s="47">
        <f t="shared" si="0"/>
        <v>0</v>
      </c>
      <c r="K73" s="47">
        <f t="shared" si="1"/>
        <v>100</v>
      </c>
      <c r="L73" s="124" t="s">
        <v>9</v>
      </c>
      <c r="M73" s="124" t="s">
        <v>9</v>
      </c>
    </row>
    <row r="74" spans="1:13" s="54" customFormat="1" x14ac:dyDescent="0.25">
      <c r="A74" s="25" t="s">
        <v>48</v>
      </c>
      <c r="B74" s="29" t="s">
        <v>211</v>
      </c>
      <c r="C74" s="28"/>
      <c r="D74" s="110"/>
      <c r="E74" s="65">
        <v>240000</v>
      </c>
      <c r="F74" s="47"/>
      <c r="G74" s="47"/>
      <c r="H74" s="65">
        <v>140000</v>
      </c>
      <c r="I74" s="65">
        <v>140000</v>
      </c>
      <c r="J74" s="47">
        <f t="shared" si="0"/>
        <v>0</v>
      </c>
      <c r="K74" s="47">
        <f t="shared" si="1"/>
        <v>100</v>
      </c>
      <c r="L74" s="124" t="s">
        <v>9</v>
      </c>
      <c r="M74" s="124" t="s">
        <v>9</v>
      </c>
    </row>
    <row r="75" spans="1:13" s="55" customFormat="1" ht="53.25" x14ac:dyDescent="0.25">
      <c r="A75" s="30" t="s">
        <v>93</v>
      </c>
      <c r="B75" s="29" t="s">
        <v>185</v>
      </c>
      <c r="C75" s="29"/>
      <c r="D75" s="48">
        <f>D76</f>
        <v>100000</v>
      </c>
      <c r="E75" s="67">
        <f>E76</f>
        <v>100000</v>
      </c>
      <c r="F75" s="50" t="s">
        <v>9</v>
      </c>
      <c r="G75" s="50" t="s">
        <v>9</v>
      </c>
      <c r="H75" s="67">
        <f t="shared" ref="H75:I77" si="36">H76</f>
        <v>100000</v>
      </c>
      <c r="I75" s="67">
        <f t="shared" si="36"/>
        <v>100000</v>
      </c>
      <c r="J75" s="47">
        <f t="shared" si="0"/>
        <v>0</v>
      </c>
      <c r="K75" s="47">
        <f t="shared" si="1"/>
        <v>100</v>
      </c>
      <c r="L75" s="124" t="s">
        <v>9</v>
      </c>
      <c r="M75" s="124" t="s">
        <v>9</v>
      </c>
    </row>
    <row r="76" spans="1:13" s="54" customFormat="1" ht="42.75" x14ac:dyDescent="0.25">
      <c r="A76" s="27" t="s">
        <v>93</v>
      </c>
      <c r="B76" s="28" t="s">
        <v>185</v>
      </c>
      <c r="C76" s="28"/>
      <c r="D76" s="52">
        <f>D77</f>
        <v>100000</v>
      </c>
      <c r="E76" s="65">
        <f>E77</f>
        <v>100000</v>
      </c>
      <c r="F76" s="47">
        <f t="shared" ref="F76" si="37">E76-D76</f>
        <v>0</v>
      </c>
      <c r="G76" s="47">
        <f t="shared" ref="G76" si="38">E76/D76*100</f>
        <v>100</v>
      </c>
      <c r="H76" s="65">
        <f t="shared" si="36"/>
        <v>100000</v>
      </c>
      <c r="I76" s="65">
        <f t="shared" si="36"/>
        <v>100000</v>
      </c>
      <c r="J76" s="47">
        <f t="shared" si="0"/>
        <v>0</v>
      </c>
      <c r="K76" s="47">
        <f t="shared" si="1"/>
        <v>100</v>
      </c>
      <c r="L76" s="124" t="s">
        <v>9</v>
      </c>
      <c r="M76" s="124" t="s">
        <v>9</v>
      </c>
    </row>
    <row r="77" spans="1:13" s="54" customFormat="1" ht="32.25" x14ac:dyDescent="0.25">
      <c r="A77" s="27" t="s">
        <v>90</v>
      </c>
      <c r="B77" s="28" t="s">
        <v>186</v>
      </c>
      <c r="C77" s="28"/>
      <c r="D77" s="52">
        <v>100000</v>
      </c>
      <c r="E77" s="65">
        <f>E78</f>
        <v>100000</v>
      </c>
      <c r="F77" s="47">
        <f t="shared" ref="F77" si="39">E77-D77</f>
        <v>0</v>
      </c>
      <c r="G77" s="47">
        <f t="shared" ref="G77" si="40">E77/D77*100</f>
        <v>100</v>
      </c>
      <c r="H77" s="65">
        <f t="shared" si="36"/>
        <v>100000</v>
      </c>
      <c r="I77" s="65">
        <f t="shared" si="36"/>
        <v>100000</v>
      </c>
      <c r="J77" s="47">
        <f t="shared" ref="J77:J110" si="41">I77-H77</f>
        <v>0</v>
      </c>
      <c r="K77" s="47">
        <f t="shared" ref="K77:K110" si="42">I77/H77*100</f>
        <v>100</v>
      </c>
      <c r="L77" s="124" t="s">
        <v>9</v>
      </c>
      <c r="M77" s="124" t="s">
        <v>9</v>
      </c>
    </row>
    <row r="78" spans="1:13" s="55" customFormat="1" x14ac:dyDescent="0.25">
      <c r="A78" s="25" t="s">
        <v>48</v>
      </c>
      <c r="B78" s="29" t="s">
        <v>211</v>
      </c>
      <c r="C78" s="29"/>
      <c r="D78" s="48"/>
      <c r="E78" s="67">
        <v>100000</v>
      </c>
      <c r="F78" s="50" t="s">
        <v>9</v>
      </c>
      <c r="G78" s="50" t="s">
        <v>9</v>
      </c>
      <c r="H78" s="67">
        <v>100000</v>
      </c>
      <c r="I78" s="67">
        <v>100000</v>
      </c>
      <c r="J78" s="47">
        <f t="shared" si="41"/>
        <v>0</v>
      </c>
      <c r="K78" s="47">
        <f t="shared" si="42"/>
        <v>100</v>
      </c>
      <c r="L78" s="124" t="s">
        <v>9</v>
      </c>
      <c r="M78" s="124" t="s">
        <v>9</v>
      </c>
    </row>
    <row r="79" spans="1:13" s="55" customFormat="1" ht="42.75" x14ac:dyDescent="0.25">
      <c r="A79" s="30" t="s">
        <v>187</v>
      </c>
      <c r="B79" s="28" t="s">
        <v>235</v>
      </c>
      <c r="C79" s="29"/>
      <c r="D79" s="52">
        <f>D80</f>
        <v>773344.07</v>
      </c>
      <c r="E79" s="67">
        <f>E80</f>
        <v>773344.07</v>
      </c>
      <c r="F79" s="50"/>
      <c r="G79" s="50"/>
      <c r="H79" s="67">
        <f>H80</f>
        <v>773344.07</v>
      </c>
      <c r="I79" s="67">
        <f>I80</f>
        <v>773344.07</v>
      </c>
      <c r="J79" s="47">
        <f t="shared" si="41"/>
        <v>0</v>
      </c>
      <c r="K79" s="47">
        <f t="shared" si="42"/>
        <v>100</v>
      </c>
      <c r="L79" s="124" t="s">
        <v>9</v>
      </c>
      <c r="M79" s="124" t="s">
        <v>9</v>
      </c>
    </row>
    <row r="80" spans="1:13" s="55" customFormat="1" ht="19.5" x14ac:dyDescent="0.25">
      <c r="A80" s="25" t="s">
        <v>47</v>
      </c>
      <c r="B80" s="28" t="s">
        <v>236</v>
      </c>
      <c r="C80" s="29"/>
      <c r="D80" s="48">
        <v>773344.07</v>
      </c>
      <c r="E80" s="67">
        <f>E81</f>
        <v>773344.07</v>
      </c>
      <c r="F80" s="50"/>
      <c r="G80" s="50"/>
      <c r="H80" s="67">
        <f>H81</f>
        <v>773344.07</v>
      </c>
      <c r="I80" s="67">
        <f>I81</f>
        <v>773344.07</v>
      </c>
      <c r="J80" s="47">
        <f t="shared" si="41"/>
        <v>0</v>
      </c>
      <c r="K80" s="47">
        <f t="shared" si="42"/>
        <v>100</v>
      </c>
      <c r="L80" s="124" t="s">
        <v>9</v>
      </c>
      <c r="M80" s="124" t="s">
        <v>9</v>
      </c>
    </row>
    <row r="81" spans="1:13" s="55" customFormat="1" x14ac:dyDescent="0.25">
      <c r="A81" s="25" t="s">
        <v>209</v>
      </c>
      <c r="B81" s="29" t="s">
        <v>237</v>
      </c>
      <c r="C81" s="29"/>
      <c r="D81" s="48"/>
      <c r="E81" s="67">
        <v>773344.07</v>
      </c>
      <c r="F81" s="50"/>
      <c r="G81" s="50"/>
      <c r="H81" s="67">
        <v>773344.07</v>
      </c>
      <c r="I81" s="67">
        <v>773344.07</v>
      </c>
      <c r="J81" s="47">
        <f t="shared" si="41"/>
        <v>0</v>
      </c>
      <c r="K81" s="47">
        <f t="shared" si="42"/>
        <v>100</v>
      </c>
      <c r="L81" s="124" t="s">
        <v>9</v>
      </c>
      <c r="M81" s="124" t="s">
        <v>9</v>
      </c>
    </row>
    <row r="82" spans="1:13" s="55" customFormat="1" ht="53.25" x14ac:dyDescent="0.25">
      <c r="A82" s="27" t="s">
        <v>188</v>
      </c>
      <c r="B82" s="28" t="s">
        <v>189</v>
      </c>
      <c r="C82" s="29"/>
      <c r="D82" s="48">
        <f>D83</f>
        <v>2759534</v>
      </c>
      <c r="E82" s="67">
        <f>E83</f>
        <v>2759534</v>
      </c>
      <c r="F82" s="50"/>
      <c r="G82" s="50"/>
      <c r="H82" s="67">
        <f>H83</f>
        <v>2759534</v>
      </c>
      <c r="I82" s="67">
        <f>I83</f>
        <v>2489815.16</v>
      </c>
      <c r="J82" s="47">
        <f t="shared" si="41"/>
        <v>-269718.83999999985</v>
      </c>
      <c r="K82" s="47">
        <f t="shared" si="42"/>
        <v>90.225928000887109</v>
      </c>
      <c r="L82" s="124" t="s">
        <v>9</v>
      </c>
      <c r="M82" s="124" t="s">
        <v>9</v>
      </c>
    </row>
    <row r="83" spans="1:13" s="55" customFormat="1" ht="19.5" x14ac:dyDescent="0.25">
      <c r="A83" s="25" t="s">
        <v>47</v>
      </c>
      <c r="B83" s="29" t="s">
        <v>190</v>
      </c>
      <c r="C83" s="29"/>
      <c r="D83" s="48">
        <v>2759534</v>
      </c>
      <c r="E83" s="67">
        <f>E84</f>
        <v>2759534</v>
      </c>
      <c r="F83" s="50"/>
      <c r="G83" s="50"/>
      <c r="H83" s="67">
        <f>H84</f>
        <v>2759534</v>
      </c>
      <c r="I83" s="67">
        <f>I84</f>
        <v>2489815.16</v>
      </c>
      <c r="J83" s="47">
        <f t="shared" si="41"/>
        <v>-269718.83999999985</v>
      </c>
      <c r="K83" s="47">
        <f t="shared" si="42"/>
        <v>90.225928000887109</v>
      </c>
      <c r="L83" s="124" t="s">
        <v>9</v>
      </c>
      <c r="M83" s="124" t="s">
        <v>9</v>
      </c>
    </row>
    <row r="84" spans="1:13" s="55" customFormat="1" x14ac:dyDescent="0.25">
      <c r="A84" s="25" t="s">
        <v>209</v>
      </c>
      <c r="B84" s="29" t="s">
        <v>212</v>
      </c>
      <c r="C84" s="29"/>
      <c r="D84" s="48"/>
      <c r="E84" s="67">
        <v>2759534</v>
      </c>
      <c r="F84" s="50"/>
      <c r="G84" s="50"/>
      <c r="H84" s="67">
        <v>2759534</v>
      </c>
      <c r="I84" s="67">
        <v>2489815.16</v>
      </c>
      <c r="J84" s="47">
        <f t="shared" si="41"/>
        <v>-269718.83999999985</v>
      </c>
      <c r="K84" s="47">
        <f t="shared" si="42"/>
        <v>90.225928000887109</v>
      </c>
      <c r="L84" s="124" t="s">
        <v>9</v>
      </c>
      <c r="M84" s="124" t="s">
        <v>9</v>
      </c>
    </row>
    <row r="85" spans="1:13" s="53" customFormat="1" x14ac:dyDescent="0.25">
      <c r="A85" s="30" t="s">
        <v>82</v>
      </c>
      <c r="B85" s="31" t="s">
        <v>139</v>
      </c>
      <c r="C85" s="51">
        <f>C87</f>
        <v>156100</v>
      </c>
      <c r="D85" s="51">
        <f>D87+D93</f>
        <v>718900</v>
      </c>
      <c r="E85" s="51">
        <f>E87+E93</f>
        <v>718900</v>
      </c>
      <c r="F85" s="43">
        <f>E85-D85</f>
        <v>0</v>
      </c>
      <c r="G85" s="43">
        <f>E85/D85*100</f>
        <v>100</v>
      </c>
      <c r="H85" s="51">
        <f>H87+H93</f>
        <v>718900</v>
      </c>
      <c r="I85" s="51">
        <f>I87+I93</f>
        <v>709978.24</v>
      </c>
      <c r="J85" s="43">
        <f t="shared" si="41"/>
        <v>-8921.7600000000093</v>
      </c>
      <c r="K85" s="43">
        <f t="shared" si="42"/>
        <v>98.758970649603555</v>
      </c>
      <c r="L85" s="123">
        <f t="shared" ref="L85:L105" si="43">I85-C85</f>
        <v>553878.24</v>
      </c>
      <c r="M85" s="123">
        <f t="shared" ref="M85:M105" si="44">I85/C85*100</f>
        <v>454.82270339525945</v>
      </c>
    </row>
    <row r="86" spans="1:13" s="53" customFormat="1" x14ac:dyDescent="0.25">
      <c r="A86" s="93" t="s">
        <v>73</v>
      </c>
      <c r="B86" s="91"/>
      <c r="C86" s="92">
        <f>C85/C12*100</f>
        <v>3.8644981674331826</v>
      </c>
      <c r="D86" s="92">
        <f>D85/D12*100</f>
        <v>10.227446415318941</v>
      </c>
      <c r="E86" s="92">
        <f>E85/E12*100</f>
        <v>10.227446415318941</v>
      </c>
      <c r="F86" s="99" t="s">
        <v>9</v>
      </c>
      <c r="G86" s="99" t="s">
        <v>9</v>
      </c>
      <c r="H86" s="92">
        <f>H85/H12*100</f>
        <v>10.227446415318941</v>
      </c>
      <c r="I86" s="92">
        <f>I85/I12*100</f>
        <v>10.519928367345655</v>
      </c>
      <c r="J86" s="43">
        <f t="shared" si="41"/>
        <v>0.2924819520267139</v>
      </c>
      <c r="K86" s="43">
        <f t="shared" si="42"/>
        <v>102.85977496385243</v>
      </c>
      <c r="L86" s="123"/>
      <c r="M86" s="123"/>
    </row>
    <row r="87" spans="1:13" s="103" customFormat="1" x14ac:dyDescent="0.25">
      <c r="A87" s="104" t="s">
        <v>118</v>
      </c>
      <c r="B87" s="31" t="s">
        <v>119</v>
      </c>
      <c r="C87" s="109">
        <v>156100</v>
      </c>
      <c r="D87" s="64">
        <f>D88</f>
        <v>473900</v>
      </c>
      <c r="E87" s="64">
        <f>E88</f>
        <v>473900</v>
      </c>
      <c r="F87" s="43">
        <f t="shared" ref="F87" si="45">E87-D87</f>
        <v>0</v>
      </c>
      <c r="G87" s="43">
        <f t="shared" ref="G87" si="46">E87/D87*100</f>
        <v>100</v>
      </c>
      <c r="H87" s="64">
        <f t="shared" ref="H87:I89" si="47">H88</f>
        <v>473900</v>
      </c>
      <c r="I87" s="64">
        <f t="shared" si="47"/>
        <v>473900</v>
      </c>
      <c r="J87" s="43">
        <f t="shared" si="41"/>
        <v>0</v>
      </c>
      <c r="K87" s="43">
        <f t="shared" si="42"/>
        <v>100</v>
      </c>
      <c r="L87" s="123">
        <f t="shared" si="43"/>
        <v>317800</v>
      </c>
      <c r="M87" s="123">
        <f t="shared" si="44"/>
        <v>303.58744394618833</v>
      </c>
    </row>
    <row r="88" spans="1:13" s="53" customFormat="1" ht="42.75" x14ac:dyDescent="0.25">
      <c r="A88" s="30" t="s">
        <v>120</v>
      </c>
      <c r="B88" s="31" t="s">
        <v>213</v>
      </c>
      <c r="C88" s="31"/>
      <c r="D88" s="51">
        <f>D89</f>
        <v>473900</v>
      </c>
      <c r="E88" s="64">
        <f>E89</f>
        <v>473900</v>
      </c>
      <c r="F88" s="43">
        <f t="shared" ref="F88:F89" si="48">E88-D88</f>
        <v>0</v>
      </c>
      <c r="G88" s="43">
        <f t="shared" ref="G88:G89" si="49">E88/D88*100</f>
        <v>100</v>
      </c>
      <c r="H88" s="64">
        <f t="shared" si="47"/>
        <v>473900</v>
      </c>
      <c r="I88" s="64">
        <f t="shared" si="47"/>
        <v>473900</v>
      </c>
      <c r="J88" s="43">
        <f t="shared" si="41"/>
        <v>0</v>
      </c>
      <c r="K88" s="43">
        <f t="shared" si="42"/>
        <v>100</v>
      </c>
      <c r="L88" s="124" t="s">
        <v>9</v>
      </c>
      <c r="M88" s="124" t="s">
        <v>9</v>
      </c>
    </row>
    <row r="89" spans="1:13" s="54" customFormat="1" ht="21.75" x14ac:dyDescent="0.25">
      <c r="A89" s="27" t="s">
        <v>47</v>
      </c>
      <c r="B89" s="32" t="s">
        <v>214</v>
      </c>
      <c r="C89" s="32"/>
      <c r="D89" s="52">
        <v>473900</v>
      </c>
      <c r="E89" s="65">
        <f>E90</f>
        <v>473900</v>
      </c>
      <c r="F89" s="47">
        <f t="shared" si="48"/>
        <v>0</v>
      </c>
      <c r="G89" s="47">
        <f t="shared" si="49"/>
        <v>100</v>
      </c>
      <c r="H89" s="65">
        <f t="shared" si="47"/>
        <v>473900</v>
      </c>
      <c r="I89" s="65">
        <f t="shared" si="47"/>
        <v>473900</v>
      </c>
      <c r="J89" s="47">
        <f t="shared" si="41"/>
        <v>0</v>
      </c>
      <c r="K89" s="47">
        <f t="shared" si="42"/>
        <v>100</v>
      </c>
      <c r="L89" s="124" t="s">
        <v>9</v>
      </c>
      <c r="M89" s="124" t="s">
        <v>9</v>
      </c>
    </row>
    <row r="90" spans="1:13" s="55" customFormat="1" x14ac:dyDescent="0.25">
      <c r="A90" s="25" t="s">
        <v>46</v>
      </c>
      <c r="B90" s="33" t="s">
        <v>214</v>
      </c>
      <c r="C90" s="33"/>
      <c r="D90" s="48"/>
      <c r="E90" s="67">
        <f>E91+E92</f>
        <v>473900</v>
      </c>
      <c r="F90" s="50" t="s">
        <v>9</v>
      </c>
      <c r="G90" s="50" t="s">
        <v>9</v>
      </c>
      <c r="H90" s="67">
        <f>H91+H92</f>
        <v>473900</v>
      </c>
      <c r="I90" s="67">
        <f>I91+I92</f>
        <v>473900</v>
      </c>
      <c r="J90" s="47">
        <f t="shared" si="41"/>
        <v>0</v>
      </c>
      <c r="K90" s="47">
        <f t="shared" si="42"/>
        <v>100</v>
      </c>
      <c r="L90" s="124" t="s">
        <v>9</v>
      </c>
      <c r="M90" s="124" t="s">
        <v>9</v>
      </c>
    </row>
    <row r="91" spans="1:13" s="55" customFormat="1" x14ac:dyDescent="0.25">
      <c r="A91" s="25" t="s">
        <v>209</v>
      </c>
      <c r="B91" s="33" t="s">
        <v>215</v>
      </c>
      <c r="C91" s="33"/>
      <c r="D91" s="48"/>
      <c r="E91" s="67">
        <v>423900</v>
      </c>
      <c r="F91" s="50" t="s">
        <v>9</v>
      </c>
      <c r="G91" s="50" t="s">
        <v>9</v>
      </c>
      <c r="H91" s="67">
        <v>423900</v>
      </c>
      <c r="I91" s="63">
        <v>423900</v>
      </c>
      <c r="J91" s="47">
        <f t="shared" si="41"/>
        <v>0</v>
      </c>
      <c r="K91" s="47">
        <f t="shared" si="42"/>
        <v>100</v>
      </c>
      <c r="L91" s="124" t="s">
        <v>9</v>
      </c>
      <c r="M91" s="124" t="s">
        <v>9</v>
      </c>
    </row>
    <row r="92" spans="1:13" s="55" customFormat="1" ht="19.5" x14ac:dyDescent="0.25">
      <c r="A92" s="25" t="s">
        <v>14</v>
      </c>
      <c r="B92" s="33" t="s">
        <v>216</v>
      </c>
      <c r="C92" s="33"/>
      <c r="D92" s="48"/>
      <c r="E92" s="67">
        <v>50000</v>
      </c>
      <c r="F92" s="50"/>
      <c r="G92" s="50"/>
      <c r="H92" s="67">
        <v>50000</v>
      </c>
      <c r="I92" s="63">
        <v>50000</v>
      </c>
      <c r="J92" s="47">
        <f t="shared" si="41"/>
        <v>0</v>
      </c>
      <c r="K92" s="47">
        <f t="shared" si="42"/>
        <v>100</v>
      </c>
      <c r="L92" s="124" t="s">
        <v>9</v>
      </c>
      <c r="M92" s="124" t="s">
        <v>9</v>
      </c>
    </row>
    <row r="93" spans="1:13" s="55" customFormat="1" ht="21.75" x14ac:dyDescent="0.25">
      <c r="A93" s="30" t="s">
        <v>191</v>
      </c>
      <c r="B93" s="31" t="s">
        <v>192</v>
      </c>
      <c r="C93" s="111"/>
      <c r="D93" s="51">
        <f>D94</f>
        <v>245000</v>
      </c>
      <c r="E93" s="112">
        <f>E94</f>
        <v>245000</v>
      </c>
      <c r="F93" s="113"/>
      <c r="G93" s="113"/>
      <c r="H93" s="112">
        <f>H94</f>
        <v>245000</v>
      </c>
      <c r="I93" s="112">
        <f>I94</f>
        <v>236078.24</v>
      </c>
      <c r="J93" s="43">
        <f t="shared" si="41"/>
        <v>-8921.7600000000093</v>
      </c>
      <c r="K93" s="43">
        <f t="shared" si="42"/>
        <v>96.35846530612244</v>
      </c>
      <c r="L93" s="124" t="s">
        <v>9</v>
      </c>
      <c r="M93" s="124" t="s">
        <v>9</v>
      </c>
    </row>
    <row r="94" spans="1:13" s="55" customFormat="1" ht="42.75" x14ac:dyDescent="0.25">
      <c r="A94" s="27" t="s">
        <v>94</v>
      </c>
      <c r="B94" s="32" t="s">
        <v>217</v>
      </c>
      <c r="C94" s="33"/>
      <c r="D94" s="52">
        <f>D95</f>
        <v>245000</v>
      </c>
      <c r="E94" s="65">
        <f>E95</f>
        <v>245000</v>
      </c>
      <c r="F94" s="50"/>
      <c r="G94" s="50"/>
      <c r="H94" s="67">
        <f>H95</f>
        <v>245000</v>
      </c>
      <c r="I94" s="67">
        <f>I95</f>
        <v>236078.24</v>
      </c>
      <c r="J94" s="47">
        <f t="shared" si="41"/>
        <v>-8921.7600000000093</v>
      </c>
      <c r="K94" s="47">
        <f t="shared" si="42"/>
        <v>96.35846530612244</v>
      </c>
      <c r="L94" s="124" t="s">
        <v>9</v>
      </c>
      <c r="M94" s="124" t="s">
        <v>9</v>
      </c>
    </row>
    <row r="95" spans="1:13" s="55" customFormat="1" ht="21.75" x14ac:dyDescent="0.25">
      <c r="A95" s="27" t="s">
        <v>47</v>
      </c>
      <c r="B95" s="32" t="s">
        <v>218</v>
      </c>
      <c r="C95" s="33"/>
      <c r="D95" s="52">
        <v>245000</v>
      </c>
      <c r="E95" s="65">
        <f>E96</f>
        <v>245000</v>
      </c>
      <c r="F95" s="50"/>
      <c r="G95" s="50"/>
      <c r="H95" s="67">
        <f>H97</f>
        <v>245000</v>
      </c>
      <c r="I95" s="67">
        <f>I97</f>
        <v>236078.24</v>
      </c>
      <c r="J95" s="47">
        <f t="shared" si="41"/>
        <v>-8921.7600000000093</v>
      </c>
      <c r="K95" s="47">
        <f t="shared" si="42"/>
        <v>96.35846530612244</v>
      </c>
      <c r="L95" s="124" t="s">
        <v>9</v>
      </c>
      <c r="M95" s="124" t="s">
        <v>9</v>
      </c>
    </row>
    <row r="96" spans="1:13" s="55" customFormat="1" x14ac:dyDescent="0.25">
      <c r="A96" s="25" t="s">
        <v>209</v>
      </c>
      <c r="B96" s="33" t="s">
        <v>219</v>
      </c>
      <c r="C96" s="33"/>
      <c r="D96" s="48"/>
      <c r="E96" s="67">
        <v>245000</v>
      </c>
      <c r="F96" s="50"/>
      <c r="G96" s="50"/>
      <c r="H96" s="67"/>
      <c r="I96" s="63"/>
      <c r="J96" s="47">
        <f t="shared" si="41"/>
        <v>0</v>
      </c>
      <c r="K96" s="47"/>
      <c r="L96" s="124" t="s">
        <v>9</v>
      </c>
      <c r="M96" s="124" t="s">
        <v>9</v>
      </c>
    </row>
    <row r="97" spans="1:13" s="55" customFormat="1" x14ac:dyDescent="0.25">
      <c r="A97" s="25" t="s">
        <v>48</v>
      </c>
      <c r="B97" s="33" t="s">
        <v>238</v>
      </c>
      <c r="C97" s="33"/>
      <c r="D97" s="48"/>
      <c r="E97" s="67"/>
      <c r="F97" s="50"/>
      <c r="G97" s="50"/>
      <c r="H97" s="67">
        <v>245000</v>
      </c>
      <c r="I97" s="63">
        <v>236078.24</v>
      </c>
      <c r="J97" s="47">
        <f t="shared" si="41"/>
        <v>-8921.7600000000093</v>
      </c>
      <c r="K97" s="47">
        <f t="shared" si="42"/>
        <v>96.35846530612244</v>
      </c>
      <c r="L97" s="124" t="s">
        <v>9</v>
      </c>
      <c r="M97" s="124" t="s">
        <v>9</v>
      </c>
    </row>
    <row r="98" spans="1:13" x14ac:dyDescent="0.25">
      <c r="A98" s="21" t="s">
        <v>16</v>
      </c>
      <c r="B98" s="26" t="s">
        <v>140</v>
      </c>
      <c r="C98" s="51">
        <f>C100</f>
        <v>313673.98</v>
      </c>
      <c r="D98" s="51">
        <f>D100</f>
        <v>96105</v>
      </c>
      <c r="E98" s="64">
        <f>E100</f>
        <v>96105</v>
      </c>
      <c r="F98" s="43">
        <f>E98-D98</f>
        <v>0</v>
      </c>
      <c r="G98" s="43">
        <f>E98/D98*100</f>
        <v>100</v>
      </c>
      <c r="H98" s="64">
        <f>H100</f>
        <v>96105</v>
      </c>
      <c r="I98" s="64">
        <f>I100</f>
        <v>94512.8</v>
      </c>
      <c r="J98" s="43">
        <f t="shared" si="41"/>
        <v>-1592.1999999999971</v>
      </c>
      <c r="K98" s="43">
        <f t="shared" si="42"/>
        <v>98.343270381353733</v>
      </c>
      <c r="L98" s="123">
        <f t="shared" si="43"/>
        <v>-219161.18</v>
      </c>
      <c r="M98" s="123">
        <f t="shared" si="44"/>
        <v>30.13090215516123</v>
      </c>
    </row>
    <row r="99" spans="1:13" s="56" customFormat="1" x14ac:dyDescent="0.25">
      <c r="A99" s="90" t="s">
        <v>73</v>
      </c>
      <c r="B99" s="91"/>
      <c r="C99" s="92">
        <f>C98/C12*100</f>
        <v>7.7654870011625423</v>
      </c>
      <c r="D99" s="92">
        <f>D98/D12*100</f>
        <v>1.367239863324839</v>
      </c>
      <c r="E99" s="92">
        <f>E98/E12*100</f>
        <v>1.367239863324839</v>
      </c>
      <c r="F99" s="92" t="s">
        <v>9</v>
      </c>
      <c r="G99" s="92" t="s">
        <v>9</v>
      </c>
      <c r="H99" s="92">
        <f>H98/H12*100</f>
        <v>1.367239863324839</v>
      </c>
      <c r="I99" s="92">
        <f>I98/I12*100</f>
        <v>1.4004202238610388</v>
      </c>
      <c r="J99" s="43">
        <f t="shared" si="41"/>
        <v>3.3180360536199771E-2</v>
      </c>
      <c r="K99" s="43">
        <f t="shared" si="42"/>
        <v>102.42681342361625</v>
      </c>
      <c r="L99" s="123"/>
      <c r="M99" s="123"/>
    </row>
    <row r="100" spans="1:13" x14ac:dyDescent="0.25">
      <c r="A100" s="21" t="s">
        <v>17</v>
      </c>
      <c r="B100" s="26" t="s">
        <v>141</v>
      </c>
      <c r="C100" s="26">
        <v>313673.98</v>
      </c>
      <c r="D100" s="51">
        <f t="shared" ref="D100:E102" si="50">D101</f>
        <v>96105</v>
      </c>
      <c r="E100" s="64">
        <f t="shared" si="50"/>
        <v>96105</v>
      </c>
      <c r="F100" s="43">
        <f>E100-D100</f>
        <v>0</v>
      </c>
      <c r="G100" s="43">
        <f>E100/D100*100</f>
        <v>100</v>
      </c>
      <c r="H100" s="64">
        <f>H101</f>
        <v>96105</v>
      </c>
      <c r="I100" s="69">
        <f>I101</f>
        <v>94512.8</v>
      </c>
      <c r="J100" s="43">
        <f t="shared" si="41"/>
        <v>-1592.1999999999971</v>
      </c>
      <c r="K100" s="43">
        <f t="shared" si="42"/>
        <v>98.343270381353733</v>
      </c>
      <c r="L100" s="123">
        <f t="shared" si="43"/>
        <v>-219161.18</v>
      </c>
      <c r="M100" s="123">
        <f t="shared" si="44"/>
        <v>30.13090215516123</v>
      </c>
    </row>
    <row r="101" spans="1:13" x14ac:dyDescent="0.25">
      <c r="A101" s="21" t="s">
        <v>17</v>
      </c>
      <c r="B101" s="26" t="s">
        <v>222</v>
      </c>
      <c r="C101" s="26"/>
      <c r="D101" s="51">
        <f t="shared" si="50"/>
        <v>96105</v>
      </c>
      <c r="E101" s="64">
        <f t="shared" si="50"/>
        <v>96105</v>
      </c>
      <c r="F101" s="43">
        <f>E101-D101</f>
        <v>0</v>
      </c>
      <c r="G101" s="43">
        <f>E101/D101*100</f>
        <v>100</v>
      </c>
      <c r="H101" s="64">
        <f t="shared" ref="H101:I101" si="51">H102</f>
        <v>96105</v>
      </c>
      <c r="I101" s="64">
        <f t="shared" si="51"/>
        <v>94512.8</v>
      </c>
      <c r="J101" s="43">
        <f t="shared" si="41"/>
        <v>-1592.1999999999971</v>
      </c>
      <c r="K101" s="43">
        <f t="shared" si="42"/>
        <v>98.343270381353733</v>
      </c>
      <c r="L101" s="124" t="s">
        <v>9</v>
      </c>
      <c r="M101" s="124" t="s">
        <v>9</v>
      </c>
    </row>
    <row r="102" spans="1:13" x14ac:dyDescent="0.25">
      <c r="A102" s="21" t="s">
        <v>18</v>
      </c>
      <c r="B102" s="26" t="s">
        <v>221</v>
      </c>
      <c r="C102" s="26"/>
      <c r="D102" s="51">
        <f t="shared" si="50"/>
        <v>96105</v>
      </c>
      <c r="E102" s="64">
        <f t="shared" si="50"/>
        <v>96105</v>
      </c>
      <c r="F102" s="43">
        <f>E102-D102</f>
        <v>0</v>
      </c>
      <c r="G102" s="43">
        <f>E102/D102*100</f>
        <v>100</v>
      </c>
      <c r="H102" s="64">
        <f>H103</f>
        <v>96105</v>
      </c>
      <c r="I102" s="64">
        <f>I103</f>
        <v>94512.8</v>
      </c>
      <c r="J102" s="43">
        <f t="shared" si="41"/>
        <v>-1592.1999999999971</v>
      </c>
      <c r="K102" s="43">
        <f t="shared" si="42"/>
        <v>98.343270381353733</v>
      </c>
      <c r="L102" s="124" t="s">
        <v>9</v>
      </c>
      <c r="M102" s="124" t="s">
        <v>9</v>
      </c>
    </row>
    <row r="103" spans="1:13" ht="21.75" x14ac:dyDescent="0.25">
      <c r="A103" s="24" t="s">
        <v>47</v>
      </c>
      <c r="B103" s="28" t="s">
        <v>220</v>
      </c>
      <c r="C103" s="28"/>
      <c r="D103" s="52">
        <v>96105</v>
      </c>
      <c r="E103" s="65">
        <f>SUM(E104:E104)</f>
        <v>96105</v>
      </c>
      <c r="F103" s="47">
        <f>E103-D103</f>
        <v>0</v>
      </c>
      <c r="G103" s="47">
        <f>E103/D103*100</f>
        <v>100</v>
      </c>
      <c r="H103" s="65">
        <f>SUM(H104:H104)</f>
        <v>96105</v>
      </c>
      <c r="I103" s="66">
        <f>SUM(I104:I104)</f>
        <v>94512.8</v>
      </c>
      <c r="J103" s="47">
        <f t="shared" si="41"/>
        <v>-1592.1999999999971</v>
      </c>
      <c r="K103" s="47">
        <f t="shared" si="42"/>
        <v>98.343270381353733</v>
      </c>
      <c r="L103" s="124" t="s">
        <v>9</v>
      </c>
      <c r="M103" s="124" t="s">
        <v>9</v>
      </c>
    </row>
    <row r="104" spans="1:13" x14ac:dyDescent="0.25">
      <c r="A104" s="34" t="s">
        <v>19</v>
      </c>
      <c r="B104" s="29" t="s">
        <v>239</v>
      </c>
      <c r="C104" s="29"/>
      <c r="D104" s="52"/>
      <c r="E104" s="67">
        <v>96105</v>
      </c>
      <c r="F104" s="50" t="s">
        <v>9</v>
      </c>
      <c r="G104" s="50" t="s">
        <v>9</v>
      </c>
      <c r="H104" s="67">
        <v>96105</v>
      </c>
      <c r="I104" s="63">
        <v>94512.8</v>
      </c>
      <c r="J104" s="47">
        <f t="shared" si="41"/>
        <v>-1592.1999999999971</v>
      </c>
      <c r="K104" s="47">
        <f t="shared" si="42"/>
        <v>98.343270381353733</v>
      </c>
      <c r="L104" s="124" t="s">
        <v>9</v>
      </c>
      <c r="M104" s="124" t="s">
        <v>9</v>
      </c>
    </row>
    <row r="105" spans="1:13" x14ac:dyDescent="0.25">
      <c r="A105" s="21" t="s">
        <v>83</v>
      </c>
      <c r="B105" s="26" t="s">
        <v>142</v>
      </c>
      <c r="C105" s="108">
        <v>60760</v>
      </c>
      <c r="D105" s="42">
        <f>D107</f>
        <v>66067</v>
      </c>
      <c r="E105" s="44">
        <f>E107</f>
        <v>66067</v>
      </c>
      <c r="F105" s="43">
        <f>E105-D105</f>
        <v>0</v>
      </c>
      <c r="G105" s="43">
        <f>E105/D105*100</f>
        <v>100</v>
      </c>
      <c r="H105" s="44">
        <f>H107</f>
        <v>66067</v>
      </c>
      <c r="I105" s="44">
        <f>I107</f>
        <v>66067</v>
      </c>
      <c r="J105" s="43">
        <f t="shared" si="41"/>
        <v>0</v>
      </c>
      <c r="K105" s="43">
        <f t="shared" si="42"/>
        <v>100</v>
      </c>
      <c r="L105" s="123">
        <f t="shared" si="43"/>
        <v>5307</v>
      </c>
      <c r="M105" s="123">
        <f t="shared" si="44"/>
        <v>108.73436471362739</v>
      </c>
    </row>
    <row r="106" spans="1:13" s="56" customFormat="1" x14ac:dyDescent="0.25">
      <c r="A106" s="90" t="s">
        <v>73</v>
      </c>
      <c r="B106" s="91"/>
      <c r="C106" s="89">
        <f>C105/C12*100</f>
        <v>1.5042082553058309</v>
      </c>
      <c r="D106" s="89">
        <f>D105/D12*100</f>
        <v>0.93990360595475919</v>
      </c>
      <c r="E106" s="89">
        <f>E105/E12*100</f>
        <v>0.93990360595475919</v>
      </c>
      <c r="F106" s="89" t="s">
        <v>9</v>
      </c>
      <c r="G106" s="89" t="s">
        <v>9</v>
      </c>
      <c r="H106" s="89">
        <f>H105/H12*100</f>
        <v>0.93990360595475919</v>
      </c>
      <c r="I106" s="89">
        <f>I105/I12*100</f>
        <v>0.97893156196649822</v>
      </c>
      <c r="J106" s="43">
        <f t="shared" si="41"/>
        <v>3.9027956011739029E-2</v>
      </c>
      <c r="K106" s="43">
        <f t="shared" si="42"/>
        <v>104.15233602302165</v>
      </c>
      <c r="L106" s="123"/>
      <c r="M106" s="123"/>
    </row>
    <row r="107" spans="1:13" s="53" customFormat="1" x14ac:dyDescent="0.25">
      <c r="A107" s="21" t="s">
        <v>95</v>
      </c>
      <c r="B107" s="26" t="s">
        <v>143</v>
      </c>
      <c r="C107" s="26"/>
      <c r="D107" s="42">
        <v>66067</v>
      </c>
      <c r="E107" s="44">
        <f>E108</f>
        <v>66067</v>
      </c>
      <c r="F107" s="43">
        <f t="shared" ref="F107:F109" si="52">E107-D107</f>
        <v>0</v>
      </c>
      <c r="G107" s="43">
        <f t="shared" ref="G107" si="53">E107/D107*100</f>
        <v>100</v>
      </c>
      <c r="H107" s="44">
        <f t="shared" ref="H107:I108" si="54">H108</f>
        <v>66067</v>
      </c>
      <c r="I107" s="69">
        <f t="shared" si="54"/>
        <v>66067</v>
      </c>
      <c r="J107" s="43">
        <f t="shared" si="41"/>
        <v>0</v>
      </c>
      <c r="K107" s="43">
        <f t="shared" si="42"/>
        <v>100</v>
      </c>
      <c r="L107" s="124" t="s">
        <v>9</v>
      </c>
      <c r="M107" s="123"/>
    </row>
    <row r="108" spans="1:13" ht="84.75" x14ac:dyDescent="0.25">
      <c r="A108" s="24" t="s">
        <v>121</v>
      </c>
      <c r="B108" s="28" t="s">
        <v>223</v>
      </c>
      <c r="C108" s="28"/>
      <c r="D108" s="46"/>
      <c r="E108" s="60">
        <f t="shared" ref="E108" si="55">E109</f>
        <v>66067</v>
      </c>
      <c r="F108" s="47">
        <f t="shared" si="52"/>
        <v>66067</v>
      </c>
      <c r="G108" s="47"/>
      <c r="H108" s="60">
        <f t="shared" si="54"/>
        <v>66067</v>
      </c>
      <c r="I108" s="66">
        <f t="shared" si="54"/>
        <v>66067</v>
      </c>
      <c r="J108" s="47">
        <f t="shared" si="41"/>
        <v>0</v>
      </c>
      <c r="K108" s="47">
        <f t="shared" si="42"/>
        <v>100</v>
      </c>
      <c r="L108" s="124" t="s">
        <v>9</v>
      </c>
      <c r="M108" s="124" t="s">
        <v>9</v>
      </c>
    </row>
    <row r="109" spans="1:13" x14ac:dyDescent="0.25">
      <c r="A109" s="24" t="s">
        <v>40</v>
      </c>
      <c r="B109" s="28" t="s">
        <v>224</v>
      </c>
      <c r="C109" s="28"/>
      <c r="D109" s="46"/>
      <c r="E109" s="60">
        <f>E110</f>
        <v>66067</v>
      </c>
      <c r="F109" s="47">
        <f t="shared" si="52"/>
        <v>66067</v>
      </c>
      <c r="G109" s="47"/>
      <c r="H109" s="60">
        <f>H110</f>
        <v>66067</v>
      </c>
      <c r="I109" s="60">
        <f>I110</f>
        <v>66067</v>
      </c>
      <c r="J109" s="47">
        <f t="shared" si="41"/>
        <v>0</v>
      </c>
      <c r="K109" s="47">
        <f t="shared" si="42"/>
        <v>100</v>
      </c>
      <c r="L109" s="124" t="s">
        <v>9</v>
      </c>
      <c r="M109" s="124" t="s">
        <v>9</v>
      </c>
    </row>
    <row r="110" spans="1:13" ht="28.5" x14ac:dyDescent="0.25">
      <c r="A110" s="95" t="s">
        <v>49</v>
      </c>
      <c r="B110" s="29" t="s">
        <v>225</v>
      </c>
      <c r="C110" s="29"/>
      <c r="D110" s="49"/>
      <c r="E110" s="62">
        <v>66067</v>
      </c>
      <c r="F110" s="50" t="s">
        <v>9</v>
      </c>
      <c r="G110" s="50" t="s">
        <v>9</v>
      </c>
      <c r="H110" s="62">
        <v>66067</v>
      </c>
      <c r="I110" s="63">
        <v>66067</v>
      </c>
      <c r="J110" s="47">
        <f t="shared" si="41"/>
        <v>0</v>
      </c>
      <c r="K110" s="47">
        <f t="shared" si="42"/>
        <v>100</v>
      </c>
      <c r="L110" s="124" t="s">
        <v>9</v>
      </c>
      <c r="M110" s="124" t="s">
        <v>9</v>
      </c>
    </row>
    <row r="111" spans="1:13" x14ac:dyDescent="0.25">
      <c r="D111" s="75"/>
      <c r="E111" s="98"/>
      <c r="F111" s="75"/>
      <c r="G111" s="75"/>
      <c r="H111" s="98"/>
      <c r="I111" s="98"/>
      <c r="J111" s="75"/>
      <c r="K111" s="75"/>
    </row>
    <row r="112" spans="1:13" x14ac:dyDescent="0.25">
      <c r="A112" s="14" t="s">
        <v>58</v>
      </c>
      <c r="D112" s="75"/>
      <c r="E112" s="98"/>
      <c r="F112" s="75"/>
      <c r="G112" s="75"/>
      <c r="H112" s="98"/>
      <c r="I112" s="98"/>
      <c r="J112" s="75"/>
      <c r="K112" s="14" t="s">
        <v>59</v>
      </c>
    </row>
    <row r="113" spans="1:11" x14ac:dyDescent="0.25">
      <c r="A113" s="14" t="s">
        <v>22</v>
      </c>
    </row>
    <row r="114" spans="1:11" x14ac:dyDescent="0.25">
      <c r="A114" s="14" t="s">
        <v>55</v>
      </c>
      <c r="B114" s="14"/>
      <c r="C114" s="14"/>
      <c r="D114" s="14"/>
      <c r="E114" s="70"/>
      <c r="F114" s="14"/>
      <c r="G114" s="14"/>
      <c r="H114" s="70"/>
      <c r="I114" s="70"/>
      <c r="J114" s="14"/>
      <c r="K114" s="14"/>
    </row>
    <row r="115" spans="1:11" x14ac:dyDescent="0.25">
      <c r="A115" s="14" t="s">
        <v>22</v>
      </c>
      <c r="B115" s="14"/>
      <c r="C115" s="14"/>
      <c r="D115" s="14"/>
      <c r="E115" s="70"/>
      <c r="F115" s="14"/>
      <c r="G115" s="14"/>
      <c r="H115" s="70"/>
      <c r="I115" s="70"/>
      <c r="J115" s="14"/>
      <c r="K115" s="14" t="s">
        <v>24</v>
      </c>
    </row>
  </sheetData>
  <mergeCells count="14">
    <mergeCell ref="L7:M8"/>
    <mergeCell ref="J3:K3"/>
    <mergeCell ref="A4:K4"/>
    <mergeCell ref="A5:K5"/>
    <mergeCell ref="A7:A10"/>
    <mergeCell ref="B7:B10"/>
    <mergeCell ref="D7:E7"/>
    <mergeCell ref="H7:H10"/>
    <mergeCell ref="I7:I10"/>
    <mergeCell ref="D8:D10"/>
    <mergeCell ref="E8:E10"/>
    <mergeCell ref="J7:K8"/>
    <mergeCell ref="F7:G8"/>
    <mergeCell ref="C7:C10"/>
  </mergeCells>
  <pageMargins left="1.1023622047244095" right="0.11811023622047245" top="0.55118110236220474" bottom="0.35433070866141736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Normal="100" workbookViewId="0">
      <selection activeCell="E10" sqref="E10"/>
    </sheetView>
  </sheetViews>
  <sheetFormatPr defaultRowHeight="15" x14ac:dyDescent="0.25"/>
  <cols>
    <col min="1" max="1" width="39.42578125" customWidth="1"/>
    <col min="2" max="2" width="21" customWidth="1"/>
    <col min="3" max="3" width="13.5703125" customWidth="1"/>
    <col min="4" max="4" width="10.28515625" customWidth="1"/>
    <col min="5" max="5" width="14.85546875" customWidth="1"/>
    <col min="6" max="6" width="13.85546875" style="56" customWidth="1"/>
    <col min="7" max="7" width="12.7109375" customWidth="1"/>
    <col min="8" max="8" width="13.7109375" style="56" customWidth="1"/>
    <col min="9" max="9" width="8.28515625" style="56" customWidth="1"/>
    <col min="10" max="10" width="12.7109375" customWidth="1"/>
    <col min="11" max="11" width="9.42578125" customWidth="1"/>
    <col min="12" max="12" width="12.85546875" customWidth="1"/>
    <col min="13" max="13" width="9.8554687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158" t="s">
        <v>37</v>
      </c>
      <c r="K1" s="158"/>
    </row>
    <row r="2" spans="1:13" ht="16.5" x14ac:dyDescent="0.25">
      <c r="A2" s="131" t="s">
        <v>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3" ht="33.75" customHeight="1" x14ac:dyDescent="0.25">
      <c r="A3" s="165" t="s">
        <v>233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71"/>
      <c r="M3" s="71"/>
    </row>
    <row r="4" spans="1:13" x14ac:dyDescent="0.25">
      <c r="A4" s="1"/>
      <c r="B4" s="2"/>
      <c r="C4" s="2"/>
      <c r="D4" s="2"/>
      <c r="E4" s="1"/>
      <c r="F4" s="72"/>
      <c r="G4" s="1"/>
      <c r="H4" s="73"/>
      <c r="I4" s="73"/>
      <c r="J4" s="3"/>
      <c r="K4" s="3" t="s">
        <v>38</v>
      </c>
    </row>
    <row r="5" spans="1:13" ht="36.75" customHeight="1" x14ac:dyDescent="0.25">
      <c r="A5" s="173" t="s">
        <v>1</v>
      </c>
      <c r="B5" s="173" t="s">
        <v>2</v>
      </c>
      <c r="C5" s="166" t="s">
        <v>75</v>
      </c>
      <c r="D5" s="167"/>
      <c r="E5" s="173" t="s">
        <v>241</v>
      </c>
      <c r="F5" s="170" t="s">
        <v>72</v>
      </c>
      <c r="G5" s="163" t="s">
        <v>240</v>
      </c>
      <c r="H5" s="166" t="s">
        <v>146</v>
      </c>
      <c r="I5" s="167"/>
      <c r="J5" s="159" t="s">
        <v>147</v>
      </c>
      <c r="K5" s="160"/>
      <c r="L5" s="152" t="s">
        <v>145</v>
      </c>
      <c r="M5" s="153"/>
    </row>
    <row r="6" spans="1:13" ht="93.75" customHeight="1" x14ac:dyDescent="0.25">
      <c r="A6" s="174"/>
      <c r="B6" s="174"/>
      <c r="C6" s="168"/>
      <c r="D6" s="169"/>
      <c r="E6" s="174"/>
      <c r="F6" s="171"/>
      <c r="G6" s="164"/>
      <c r="H6" s="168"/>
      <c r="I6" s="169"/>
      <c r="J6" s="161"/>
      <c r="K6" s="162"/>
      <c r="L6" s="154"/>
      <c r="M6" s="155"/>
    </row>
    <row r="7" spans="1:13" ht="38.25" x14ac:dyDescent="0.25">
      <c r="A7" s="175"/>
      <c r="B7" s="175"/>
      <c r="C7" s="4" t="s">
        <v>4</v>
      </c>
      <c r="D7" s="74" t="s">
        <v>73</v>
      </c>
      <c r="E7" s="175"/>
      <c r="F7" s="172"/>
      <c r="G7" s="4" t="s">
        <v>4</v>
      </c>
      <c r="H7" s="74" t="s">
        <v>4</v>
      </c>
      <c r="I7" s="74" t="s">
        <v>73</v>
      </c>
      <c r="J7" s="4" t="s">
        <v>4</v>
      </c>
      <c r="K7" s="4" t="s">
        <v>5</v>
      </c>
      <c r="L7" s="4" t="s">
        <v>4</v>
      </c>
      <c r="M7" s="4" t="s">
        <v>5</v>
      </c>
    </row>
    <row r="8" spans="1:13" ht="21" customHeight="1" x14ac:dyDescent="0.25">
      <c r="A8" s="150">
        <v>1</v>
      </c>
      <c r="B8" s="147">
        <v>2</v>
      </c>
      <c r="C8" s="147">
        <v>3</v>
      </c>
      <c r="D8" s="147">
        <v>4</v>
      </c>
      <c r="E8" s="147">
        <v>5</v>
      </c>
      <c r="F8" s="147">
        <v>6</v>
      </c>
      <c r="G8" s="145">
        <v>7</v>
      </c>
      <c r="H8" s="147">
        <v>8</v>
      </c>
      <c r="I8" s="145">
        <v>9</v>
      </c>
      <c r="J8" s="145">
        <v>10</v>
      </c>
      <c r="K8" s="176">
        <v>11</v>
      </c>
      <c r="L8" s="178" t="s">
        <v>148</v>
      </c>
      <c r="M8" s="156" t="s">
        <v>149</v>
      </c>
    </row>
    <row r="9" spans="1:13" ht="9" customHeight="1" x14ac:dyDescent="0.25">
      <c r="A9" s="151"/>
      <c r="B9" s="149"/>
      <c r="C9" s="149"/>
      <c r="D9" s="148"/>
      <c r="E9" s="148"/>
      <c r="F9" s="149"/>
      <c r="G9" s="146"/>
      <c r="H9" s="149"/>
      <c r="I9" s="146"/>
      <c r="J9" s="146"/>
      <c r="K9" s="177"/>
      <c r="L9" s="178"/>
      <c r="M9" s="157"/>
    </row>
    <row r="10" spans="1:13" ht="34.5" customHeight="1" x14ac:dyDescent="0.25">
      <c r="A10" s="97" t="s">
        <v>39</v>
      </c>
      <c r="B10" s="9"/>
      <c r="C10" s="79">
        <f>C11+C24</f>
        <v>501369.33999999997</v>
      </c>
      <c r="D10" s="80">
        <f>C10/C42*100</f>
        <v>12.185480952989327</v>
      </c>
      <c r="E10" s="79">
        <f>E11+E24</f>
        <v>726785</v>
      </c>
      <c r="F10" s="80">
        <f>F11+F24</f>
        <v>726785</v>
      </c>
      <c r="G10" s="79">
        <f>F10-E10</f>
        <v>0</v>
      </c>
      <c r="H10" s="79">
        <f>H11+H24</f>
        <v>709596.01</v>
      </c>
      <c r="I10" s="80">
        <f>H10/H42*100</f>
        <v>10.524668439784653</v>
      </c>
      <c r="J10" s="79">
        <f>H10-F10</f>
        <v>-17188.989999999991</v>
      </c>
      <c r="K10" s="79">
        <f>H10/F10*100</f>
        <v>97.634927798454839</v>
      </c>
      <c r="L10" s="119">
        <f>H10-C10</f>
        <v>208226.67000000004</v>
      </c>
      <c r="M10" s="119">
        <f>H10/C10*100</f>
        <v>141.53159225891235</v>
      </c>
    </row>
    <row r="11" spans="1:13" ht="20.25" customHeight="1" x14ac:dyDescent="0.25">
      <c r="A11" s="8" t="s">
        <v>42</v>
      </c>
      <c r="B11" s="9"/>
      <c r="C11" s="79">
        <f>C12+C19+C23+C16</f>
        <v>432039.36</v>
      </c>
      <c r="D11" s="80">
        <f>C11/C10*100</f>
        <v>86.171874809895641</v>
      </c>
      <c r="E11" s="79">
        <f>E12+E19+E23+E16+E14</f>
        <v>667900</v>
      </c>
      <c r="F11" s="79">
        <f>F12+F19+F23+F16+F14</f>
        <v>667900</v>
      </c>
      <c r="G11" s="79">
        <f t="shared" ref="G11:G42" si="0">F11-E11</f>
        <v>0</v>
      </c>
      <c r="H11" s="79">
        <f>H12+H19+H23+H16+H14</f>
        <v>650744.38</v>
      </c>
      <c r="I11" s="80">
        <f>H11/H10*100</f>
        <v>91.706318923636559</v>
      </c>
      <c r="J11" s="79">
        <f t="shared" ref="J11:J42" si="1">H11-F11</f>
        <v>-17155.619999999995</v>
      </c>
      <c r="K11" s="79">
        <f t="shared" ref="K11:K42" si="2">H11/F11*100</f>
        <v>97.43140889354693</v>
      </c>
      <c r="L11" s="119">
        <f t="shared" ref="L11:L42" si="3">H11-C11</f>
        <v>218705.02000000002</v>
      </c>
      <c r="M11" s="119">
        <f t="shared" ref="M11:M42" si="4">H11/C11*100</f>
        <v>150.62154985138392</v>
      </c>
    </row>
    <row r="12" spans="1:13" x14ac:dyDescent="0.25">
      <c r="A12" s="10" t="s">
        <v>25</v>
      </c>
      <c r="B12" s="15" t="s">
        <v>27</v>
      </c>
      <c r="C12" s="79">
        <f>C13</f>
        <v>203220.8</v>
      </c>
      <c r="D12" s="80">
        <f>C12/C11*100</f>
        <v>47.037566206930777</v>
      </c>
      <c r="E12" s="79">
        <f>E13</f>
        <v>319000</v>
      </c>
      <c r="F12" s="80">
        <f>F13</f>
        <v>319000</v>
      </c>
      <c r="G12" s="79">
        <f t="shared" si="0"/>
        <v>0</v>
      </c>
      <c r="H12" s="79">
        <f>H13</f>
        <v>318743.40000000002</v>
      </c>
      <c r="I12" s="80">
        <f>H12/H11*100</f>
        <v>48.981352708724124</v>
      </c>
      <c r="J12" s="79">
        <f t="shared" si="1"/>
        <v>-256.59999999997672</v>
      </c>
      <c r="K12" s="79">
        <f t="shared" si="2"/>
        <v>99.919561128526652</v>
      </c>
      <c r="L12" s="119">
        <f t="shared" si="3"/>
        <v>115522.60000000003</v>
      </c>
      <c r="M12" s="119">
        <f t="shared" si="4"/>
        <v>156.84585436136459</v>
      </c>
    </row>
    <row r="13" spans="1:13" x14ac:dyDescent="0.25">
      <c r="A13" s="11" t="s">
        <v>26</v>
      </c>
      <c r="B13" s="18" t="s">
        <v>66</v>
      </c>
      <c r="C13" s="82">
        <v>203220.8</v>
      </c>
      <c r="D13" s="82">
        <f>C13/C11*100</f>
        <v>47.037566206930777</v>
      </c>
      <c r="E13" s="81">
        <v>319000</v>
      </c>
      <c r="F13" s="82">
        <v>319000</v>
      </c>
      <c r="G13" s="81">
        <f t="shared" si="0"/>
        <v>0</v>
      </c>
      <c r="H13" s="82">
        <v>318743.40000000002</v>
      </c>
      <c r="I13" s="82">
        <f>H13/H11*100</f>
        <v>48.981352708724124</v>
      </c>
      <c r="J13" s="81">
        <f t="shared" si="1"/>
        <v>-256.59999999997672</v>
      </c>
      <c r="K13" s="81">
        <f t="shared" si="2"/>
        <v>99.919561128526652</v>
      </c>
      <c r="L13" s="117">
        <f t="shared" si="3"/>
        <v>115522.60000000003</v>
      </c>
      <c r="M13" s="117">
        <f t="shared" si="4"/>
        <v>156.84585436136459</v>
      </c>
    </row>
    <row r="14" spans="1:13" ht="39" x14ac:dyDescent="0.25">
      <c r="A14" s="10" t="s">
        <v>150</v>
      </c>
      <c r="B14" s="15" t="s">
        <v>152</v>
      </c>
      <c r="C14" s="80"/>
      <c r="D14" s="80"/>
      <c r="E14" s="79">
        <f>E15</f>
        <v>239000</v>
      </c>
      <c r="F14" s="80">
        <f>F15</f>
        <v>239000</v>
      </c>
      <c r="G14" s="81">
        <f t="shared" si="0"/>
        <v>0</v>
      </c>
      <c r="H14" s="80">
        <f>H15</f>
        <v>248692.45</v>
      </c>
      <c r="I14" s="80">
        <f>H14/H13*100</f>
        <v>78.022776314740952</v>
      </c>
      <c r="J14" s="81">
        <f t="shared" si="1"/>
        <v>9692.4500000000116</v>
      </c>
      <c r="K14" s="81">
        <f t="shared" si="2"/>
        <v>104.05541841004184</v>
      </c>
      <c r="L14" s="121" t="s">
        <v>9</v>
      </c>
      <c r="M14" s="121" t="s">
        <v>9</v>
      </c>
    </row>
    <row r="15" spans="1:13" ht="39" x14ac:dyDescent="0.25">
      <c r="A15" s="11" t="s">
        <v>151</v>
      </c>
      <c r="B15" s="18" t="s">
        <v>153</v>
      </c>
      <c r="C15" s="82"/>
      <c r="D15" s="82"/>
      <c r="E15" s="81">
        <v>239000</v>
      </c>
      <c r="F15" s="82">
        <v>239000</v>
      </c>
      <c r="G15" s="81">
        <f t="shared" si="0"/>
        <v>0</v>
      </c>
      <c r="H15" s="82">
        <v>248692.45</v>
      </c>
      <c r="I15" s="80">
        <f>H15/H14*100</f>
        <v>100</v>
      </c>
      <c r="J15" s="81">
        <f t="shared" si="1"/>
        <v>9692.4500000000116</v>
      </c>
      <c r="K15" s="81">
        <f t="shared" si="2"/>
        <v>104.05541841004184</v>
      </c>
      <c r="L15" s="121" t="s">
        <v>9</v>
      </c>
      <c r="M15" s="121" t="s">
        <v>9</v>
      </c>
    </row>
    <row r="16" spans="1:13" x14ac:dyDescent="0.25">
      <c r="A16" s="10" t="s">
        <v>84</v>
      </c>
      <c r="B16" s="16" t="s">
        <v>85</v>
      </c>
      <c r="C16" s="79">
        <f>SUM(C17:C18)</f>
        <v>137679.93</v>
      </c>
      <c r="D16" s="80">
        <f>C16/C11*100</f>
        <v>31.867450687826221</v>
      </c>
      <c r="E16" s="79">
        <f>SUM(E17:E18)</f>
        <v>0</v>
      </c>
      <c r="F16" s="79">
        <f>SUM(F17:F18)</f>
        <v>0</v>
      </c>
      <c r="G16" s="79">
        <f t="shared" si="0"/>
        <v>0</v>
      </c>
      <c r="H16" s="79">
        <f>SUM(H17:H18)</f>
        <v>-27155.07</v>
      </c>
      <c r="I16" s="80">
        <f>H16/H11*100</f>
        <v>-4.1729242440787582</v>
      </c>
      <c r="J16" s="79">
        <f t="shared" ref="J16:J18" si="5">H16-F16</f>
        <v>-27155.07</v>
      </c>
      <c r="K16" s="79"/>
      <c r="L16" s="119">
        <f t="shared" si="3"/>
        <v>-164835</v>
      </c>
      <c r="M16" s="119">
        <f t="shared" si="4"/>
        <v>-19.723332224239222</v>
      </c>
    </row>
    <row r="17" spans="1:13" ht="26.25" x14ac:dyDescent="0.25">
      <c r="A17" s="11" t="s">
        <v>86</v>
      </c>
      <c r="B17" s="100" t="s">
        <v>144</v>
      </c>
      <c r="C17" s="82">
        <v>137793.35999999999</v>
      </c>
      <c r="D17" s="82">
        <f>C17/C11*100</f>
        <v>31.893705240189224</v>
      </c>
      <c r="E17" s="81">
        <v>0</v>
      </c>
      <c r="F17" s="82">
        <v>0</v>
      </c>
      <c r="G17" s="81">
        <f t="shared" si="0"/>
        <v>0</v>
      </c>
      <c r="H17" s="82">
        <v>-54.53</v>
      </c>
      <c r="I17" s="82">
        <f>H17/H11*100</f>
        <v>-8.3796344119022592E-3</v>
      </c>
      <c r="J17" s="81">
        <f t="shared" si="5"/>
        <v>-54.53</v>
      </c>
      <c r="K17" s="81"/>
      <c r="L17" s="117">
        <f t="shared" si="3"/>
        <v>-137847.88999999998</v>
      </c>
      <c r="M17" s="117">
        <f t="shared" si="4"/>
        <v>-3.9573750142967712E-2</v>
      </c>
    </row>
    <row r="18" spans="1:13" x14ac:dyDescent="0.25">
      <c r="A18" s="11" t="s">
        <v>109</v>
      </c>
      <c r="B18" s="100" t="s">
        <v>110</v>
      </c>
      <c r="C18" s="82">
        <v>-113.43</v>
      </c>
      <c r="D18" s="82">
        <f>C18/C11*100</f>
        <v>-2.6254552363006931E-2</v>
      </c>
      <c r="E18" s="81">
        <v>0</v>
      </c>
      <c r="F18" s="82">
        <v>0</v>
      </c>
      <c r="G18" s="81">
        <f t="shared" si="0"/>
        <v>0</v>
      </c>
      <c r="H18" s="82">
        <v>-27100.54</v>
      </c>
      <c r="I18" s="82">
        <f>H18/H11*100</f>
        <v>-4.1645446096668559</v>
      </c>
      <c r="J18" s="81">
        <f t="shared" si="5"/>
        <v>-27100.54</v>
      </c>
      <c r="K18" s="81"/>
      <c r="L18" s="117">
        <f t="shared" si="3"/>
        <v>-26987.11</v>
      </c>
      <c r="M18" s="117">
        <f t="shared" si="4"/>
        <v>23891.86282288636</v>
      </c>
    </row>
    <row r="19" spans="1:13" x14ac:dyDescent="0.25">
      <c r="A19" s="10" t="s">
        <v>28</v>
      </c>
      <c r="B19" s="16" t="s">
        <v>29</v>
      </c>
      <c r="C19" s="80">
        <f>SUM(C20:C22)</f>
        <v>83188.63</v>
      </c>
      <c r="D19" s="80">
        <f>C19/C11*100</f>
        <v>19.254872981943127</v>
      </c>
      <c r="E19" s="79">
        <f>SUM(E20:E22)</f>
        <v>103400</v>
      </c>
      <c r="F19" s="80">
        <f>SUM(F20:F22)</f>
        <v>103400</v>
      </c>
      <c r="G19" s="79">
        <f t="shared" si="0"/>
        <v>0</v>
      </c>
      <c r="H19" s="80">
        <f>SUM(H20:H22)</f>
        <v>103923.59999999999</v>
      </c>
      <c r="I19" s="80">
        <f>H19/H11*100</f>
        <v>15.969957358678993</v>
      </c>
      <c r="J19" s="79">
        <f t="shared" si="1"/>
        <v>523.59999999999127</v>
      </c>
      <c r="K19" s="79">
        <f t="shared" si="2"/>
        <v>100.50638297872338</v>
      </c>
      <c r="L19" s="119">
        <f t="shared" si="3"/>
        <v>20734.969999999987</v>
      </c>
      <c r="M19" s="119">
        <f t="shared" si="4"/>
        <v>124.92524519276252</v>
      </c>
    </row>
    <row r="20" spans="1:13" ht="26.25" x14ac:dyDescent="0.25">
      <c r="A20" s="11" t="s">
        <v>111</v>
      </c>
      <c r="B20" s="17" t="s">
        <v>112</v>
      </c>
      <c r="C20" s="82">
        <v>15513.52</v>
      </c>
      <c r="D20" s="82">
        <f>C20/C11*100</f>
        <v>3.5907654339641653</v>
      </c>
      <c r="E20" s="81">
        <v>15000</v>
      </c>
      <c r="F20" s="82">
        <v>15000</v>
      </c>
      <c r="G20" s="81">
        <f t="shared" si="0"/>
        <v>0</v>
      </c>
      <c r="H20" s="82">
        <v>15080.55</v>
      </c>
      <c r="I20" s="82">
        <f>H20/H11*100</f>
        <v>2.3174306937541278</v>
      </c>
      <c r="J20" s="81">
        <f t="shared" si="1"/>
        <v>80.549999999999272</v>
      </c>
      <c r="K20" s="81">
        <f t="shared" si="2"/>
        <v>100.53699999999999</v>
      </c>
      <c r="L20" s="117">
        <f t="shared" si="3"/>
        <v>-432.97000000000116</v>
      </c>
      <c r="M20" s="117">
        <f t="shared" si="4"/>
        <v>97.209079564147913</v>
      </c>
    </row>
    <row r="21" spans="1:13" x14ac:dyDescent="0.25">
      <c r="A21" s="11" t="s">
        <v>30</v>
      </c>
      <c r="B21" s="17" t="s">
        <v>113</v>
      </c>
      <c r="C21" s="82">
        <v>3398.66</v>
      </c>
      <c r="D21" s="82">
        <f>C21/C11*100</f>
        <v>0.7866551788244478</v>
      </c>
      <c r="E21" s="81">
        <v>3400</v>
      </c>
      <c r="F21" s="82">
        <v>3400</v>
      </c>
      <c r="G21" s="81">
        <f t="shared" si="0"/>
        <v>0</v>
      </c>
      <c r="H21" s="82">
        <v>3422.71</v>
      </c>
      <c r="I21" s="82">
        <f>H21/H11*100</f>
        <v>0.525968430184522</v>
      </c>
      <c r="J21" s="81">
        <f t="shared" si="1"/>
        <v>22.710000000000036</v>
      </c>
      <c r="K21" s="81">
        <f t="shared" si="2"/>
        <v>100.66794117647061</v>
      </c>
      <c r="L21" s="117">
        <f t="shared" si="3"/>
        <v>24.050000000000182</v>
      </c>
      <c r="M21" s="117">
        <f t="shared" si="4"/>
        <v>100.70763183136884</v>
      </c>
    </row>
    <row r="22" spans="1:13" x14ac:dyDescent="0.25">
      <c r="A22" s="11" t="s">
        <v>31</v>
      </c>
      <c r="B22" s="17" t="s">
        <v>33</v>
      </c>
      <c r="C22" s="82">
        <v>64276.45</v>
      </c>
      <c r="D22" s="82">
        <f>C22/C11*100</f>
        <v>14.877452369154515</v>
      </c>
      <c r="E22" s="81">
        <v>85000</v>
      </c>
      <c r="F22" s="82">
        <v>85000</v>
      </c>
      <c r="G22" s="81">
        <f t="shared" si="0"/>
        <v>0</v>
      </c>
      <c r="H22" s="82">
        <v>85420.34</v>
      </c>
      <c r="I22" s="82">
        <f>H22/H11*100</f>
        <v>13.126558234740344</v>
      </c>
      <c r="J22" s="81">
        <f t="shared" si="1"/>
        <v>420.33999999999651</v>
      </c>
      <c r="K22" s="81">
        <f t="shared" si="2"/>
        <v>100.49451764705881</v>
      </c>
      <c r="L22" s="117">
        <f t="shared" si="3"/>
        <v>21143.89</v>
      </c>
      <c r="M22" s="117">
        <f t="shared" si="4"/>
        <v>132.89523612458373</v>
      </c>
    </row>
    <row r="23" spans="1:13" x14ac:dyDescent="0.25">
      <c r="A23" s="10" t="s">
        <v>32</v>
      </c>
      <c r="B23" s="16" t="s">
        <v>97</v>
      </c>
      <c r="C23" s="80">
        <v>7950</v>
      </c>
      <c r="D23" s="80">
        <f>C23/C11*100</f>
        <v>1.8401101232998773</v>
      </c>
      <c r="E23" s="79">
        <v>6500</v>
      </c>
      <c r="F23" s="79">
        <v>6500</v>
      </c>
      <c r="G23" s="79">
        <f t="shared" si="0"/>
        <v>0</v>
      </c>
      <c r="H23" s="80">
        <v>6540</v>
      </c>
      <c r="I23" s="80">
        <f>H23/H11*100</f>
        <v>1.0050029168135113</v>
      </c>
      <c r="J23" s="79">
        <f t="shared" si="1"/>
        <v>40</v>
      </c>
      <c r="K23" s="79">
        <f t="shared" si="2"/>
        <v>100.61538461538461</v>
      </c>
      <c r="L23" s="119">
        <f t="shared" si="3"/>
        <v>-1410</v>
      </c>
      <c r="M23" s="119">
        <f t="shared" si="4"/>
        <v>82.264150943396231</v>
      </c>
    </row>
    <row r="24" spans="1:13" ht="16.5" customHeight="1" x14ac:dyDescent="0.25">
      <c r="A24" s="10" t="s">
        <v>43</v>
      </c>
      <c r="B24" s="17"/>
      <c r="C24" s="80">
        <f>C25</f>
        <v>69329.98</v>
      </c>
      <c r="D24" s="80">
        <f>C24/C10*100</f>
        <v>13.828125190104364</v>
      </c>
      <c r="E24" s="79">
        <f>E25+E28</f>
        <v>58885</v>
      </c>
      <c r="F24" s="79">
        <f>F25+F28</f>
        <v>58885</v>
      </c>
      <c r="G24" s="79">
        <f t="shared" si="0"/>
        <v>0</v>
      </c>
      <c r="H24" s="79">
        <f>H25+H28</f>
        <v>58851.63</v>
      </c>
      <c r="I24" s="80">
        <f>H24/H10*100</f>
        <v>8.2936810763634359</v>
      </c>
      <c r="J24" s="79">
        <f t="shared" si="1"/>
        <v>-33.370000000002619</v>
      </c>
      <c r="K24" s="79">
        <f t="shared" si="2"/>
        <v>99.943330219920185</v>
      </c>
      <c r="L24" s="119">
        <f t="shared" si="3"/>
        <v>-10478.349999999999</v>
      </c>
      <c r="M24" s="119">
        <f t="shared" si="4"/>
        <v>84.886264210663271</v>
      </c>
    </row>
    <row r="25" spans="1:13" ht="51.75" x14ac:dyDescent="0.25">
      <c r="A25" s="10" t="s">
        <v>34</v>
      </c>
      <c r="B25" s="16" t="s">
        <v>88</v>
      </c>
      <c r="C25" s="79">
        <f>SUM(C26:C27)</f>
        <v>69329.98</v>
      </c>
      <c r="D25" s="80">
        <f>C25/C24*100</f>
        <v>100</v>
      </c>
      <c r="E25" s="79">
        <f>SUM(E26:E27)</f>
        <v>58000</v>
      </c>
      <c r="F25" s="79">
        <f>SUM(F26:F27)</f>
        <v>58000</v>
      </c>
      <c r="G25" s="79">
        <f t="shared" si="0"/>
        <v>0</v>
      </c>
      <c r="H25" s="79">
        <f>SUM(H26:H27)</f>
        <v>57966.54</v>
      </c>
      <c r="I25" s="80">
        <f>H25/H24*100</f>
        <v>98.496065444576473</v>
      </c>
      <c r="J25" s="79">
        <f t="shared" si="1"/>
        <v>-33.459999999999127</v>
      </c>
      <c r="K25" s="79">
        <f t="shared" si="2"/>
        <v>99.94231034482759</v>
      </c>
      <c r="L25" s="118">
        <f t="shared" si="3"/>
        <v>-11363.439999999995</v>
      </c>
      <c r="M25" s="118">
        <f t="shared" si="4"/>
        <v>83.609630350391001</v>
      </c>
    </row>
    <row r="26" spans="1:13" ht="90" x14ac:dyDescent="0.25">
      <c r="A26" s="11" t="s">
        <v>67</v>
      </c>
      <c r="B26" s="17" t="s">
        <v>114</v>
      </c>
      <c r="C26" s="82">
        <v>64178.36</v>
      </c>
      <c r="D26" s="82">
        <f>C26/C25*100</f>
        <v>92.569419463268275</v>
      </c>
      <c r="E26" s="81">
        <v>56000</v>
      </c>
      <c r="F26" s="82">
        <v>56000</v>
      </c>
      <c r="G26" s="81">
        <f t="shared" si="0"/>
        <v>0</v>
      </c>
      <c r="H26" s="82">
        <v>55988.13</v>
      </c>
      <c r="I26" s="82">
        <f>H26/H25*100</f>
        <v>96.586979315998505</v>
      </c>
      <c r="J26" s="81">
        <f t="shared" si="1"/>
        <v>-11.870000000002619</v>
      </c>
      <c r="K26" s="81">
        <f t="shared" si="2"/>
        <v>99.978803571428571</v>
      </c>
      <c r="L26" s="117">
        <f t="shared" si="3"/>
        <v>-8190.2300000000032</v>
      </c>
      <c r="M26" s="117">
        <f t="shared" si="4"/>
        <v>87.238330801846601</v>
      </c>
    </row>
    <row r="27" spans="1:13" x14ac:dyDescent="0.25">
      <c r="A27" s="11" t="s">
        <v>115</v>
      </c>
      <c r="B27" s="17" t="s">
        <v>116</v>
      </c>
      <c r="C27" s="82">
        <v>5151.62</v>
      </c>
      <c r="D27" s="82">
        <f>C27/C25*100</f>
        <v>7.4305805367317292</v>
      </c>
      <c r="E27" s="81">
        <v>2000</v>
      </c>
      <c r="F27" s="82">
        <v>2000</v>
      </c>
      <c r="G27" s="81">
        <f t="shared" si="0"/>
        <v>0</v>
      </c>
      <c r="H27" s="82">
        <v>1978.41</v>
      </c>
      <c r="I27" s="82">
        <f>H27/H25*100</f>
        <v>3.4130206840014949</v>
      </c>
      <c r="J27" s="81">
        <f t="shared" si="1"/>
        <v>-21.589999999999918</v>
      </c>
      <c r="K27" s="81">
        <f t="shared" si="2"/>
        <v>98.920500000000004</v>
      </c>
      <c r="L27" s="117">
        <f t="shared" si="3"/>
        <v>-3173.21</v>
      </c>
      <c r="M27" s="117">
        <f t="shared" si="4"/>
        <v>38.403647784580386</v>
      </c>
    </row>
    <row r="28" spans="1:13" ht="39" x14ac:dyDescent="0.25">
      <c r="A28" s="106" t="s">
        <v>156</v>
      </c>
      <c r="B28" s="107" t="s">
        <v>157</v>
      </c>
      <c r="C28" s="82"/>
      <c r="D28" s="82"/>
      <c r="E28" s="81">
        <f>E29+E30</f>
        <v>885</v>
      </c>
      <c r="F28" s="81">
        <f>F29+F30</f>
        <v>885</v>
      </c>
      <c r="G28" s="81"/>
      <c r="H28" s="81">
        <f>H29+H30</f>
        <v>885.09</v>
      </c>
      <c r="I28" s="82"/>
      <c r="J28" s="81"/>
      <c r="K28" s="81"/>
      <c r="L28" s="120" t="s">
        <v>9</v>
      </c>
      <c r="M28" s="120" t="s">
        <v>9</v>
      </c>
    </row>
    <row r="29" spans="1:13" ht="26.25" x14ac:dyDescent="0.25">
      <c r="A29" s="11" t="s">
        <v>154</v>
      </c>
      <c r="B29" s="17" t="s">
        <v>159</v>
      </c>
      <c r="C29" s="82"/>
      <c r="D29" s="82"/>
      <c r="E29" s="81">
        <v>200</v>
      </c>
      <c r="F29" s="82">
        <v>200</v>
      </c>
      <c r="G29" s="81"/>
      <c r="H29" s="82">
        <v>200</v>
      </c>
      <c r="I29" s="82"/>
      <c r="J29" s="81"/>
      <c r="K29" s="81"/>
      <c r="L29" s="120" t="s">
        <v>9</v>
      </c>
      <c r="M29" s="120" t="s">
        <v>9</v>
      </c>
    </row>
    <row r="30" spans="1:13" ht="64.5" x14ac:dyDescent="0.25">
      <c r="A30" s="11" t="s">
        <v>155</v>
      </c>
      <c r="B30" s="17" t="s">
        <v>158</v>
      </c>
      <c r="C30" s="82"/>
      <c r="D30" s="82"/>
      <c r="E30" s="81">
        <v>685</v>
      </c>
      <c r="F30" s="82">
        <v>685</v>
      </c>
      <c r="G30" s="81"/>
      <c r="H30" s="82">
        <v>685.09</v>
      </c>
      <c r="I30" s="82"/>
      <c r="J30" s="81"/>
      <c r="K30" s="81"/>
      <c r="L30" s="120" t="s">
        <v>9</v>
      </c>
      <c r="M30" s="120" t="s">
        <v>9</v>
      </c>
    </row>
    <row r="31" spans="1:13" x14ac:dyDescent="0.25">
      <c r="A31" s="101" t="s">
        <v>35</v>
      </c>
      <c r="B31" s="16" t="s">
        <v>98</v>
      </c>
      <c r="C31" s="79">
        <f>C32</f>
        <v>3613112</v>
      </c>
      <c r="D31" s="80">
        <f>C31/C42*100</f>
        <v>87.814519047010677</v>
      </c>
      <c r="E31" s="79">
        <f>E32</f>
        <v>6302340.0700000003</v>
      </c>
      <c r="F31" s="79">
        <f>F32</f>
        <v>6302340.0700000003</v>
      </c>
      <c r="G31" s="79">
        <f t="shared" si="0"/>
        <v>0</v>
      </c>
      <c r="H31" s="79">
        <f>H32</f>
        <v>6032621.2300000004</v>
      </c>
      <c r="I31" s="80">
        <f>H31/H42*100</f>
        <v>89.475331560215352</v>
      </c>
      <c r="J31" s="79">
        <f t="shared" si="1"/>
        <v>-269718.83999999985</v>
      </c>
      <c r="K31" s="79">
        <f t="shared" si="2"/>
        <v>95.720338207646108</v>
      </c>
      <c r="L31" s="119">
        <f t="shared" si="3"/>
        <v>2419509.2300000004</v>
      </c>
      <c r="M31" s="119">
        <f t="shared" si="4"/>
        <v>166.96468944223153</v>
      </c>
    </row>
    <row r="32" spans="1:13" ht="33" x14ac:dyDescent="0.25">
      <c r="A32" s="12" t="s">
        <v>21</v>
      </c>
      <c r="B32" s="16" t="s">
        <v>99</v>
      </c>
      <c r="C32" s="79">
        <f>C33+C36+C37+C40</f>
        <v>3613112</v>
      </c>
      <c r="D32" s="80">
        <f>C32/C31*100</f>
        <v>100</v>
      </c>
      <c r="E32" s="79">
        <f>E33+E36+E37+E40</f>
        <v>6302340.0700000003</v>
      </c>
      <c r="F32" s="79">
        <f>F33+F36+F37+F40</f>
        <v>6302340.0700000003</v>
      </c>
      <c r="G32" s="79">
        <f t="shared" si="0"/>
        <v>0</v>
      </c>
      <c r="H32" s="79">
        <f>H33+H36+H37+H40</f>
        <v>6032621.2300000004</v>
      </c>
      <c r="I32" s="80">
        <f>H32/H31*100</f>
        <v>100</v>
      </c>
      <c r="J32" s="79">
        <f t="shared" si="1"/>
        <v>-269718.83999999985</v>
      </c>
      <c r="K32" s="79">
        <f t="shared" si="2"/>
        <v>95.720338207646108</v>
      </c>
      <c r="L32" s="119">
        <f t="shared" si="3"/>
        <v>2419509.2300000004</v>
      </c>
      <c r="M32" s="119">
        <f t="shared" si="4"/>
        <v>166.96468944223153</v>
      </c>
    </row>
    <row r="33" spans="1:13" ht="22.5" customHeight="1" x14ac:dyDescent="0.25">
      <c r="A33" s="101" t="s">
        <v>117</v>
      </c>
      <c r="B33" s="16" t="s">
        <v>100</v>
      </c>
      <c r="C33" s="80">
        <f>C34</f>
        <v>753600</v>
      </c>
      <c r="D33" s="80">
        <f>D35</f>
        <v>20.857366170769133</v>
      </c>
      <c r="E33" s="79">
        <f>E34</f>
        <v>285700</v>
      </c>
      <c r="F33" s="80">
        <f>F34</f>
        <v>285700</v>
      </c>
      <c r="G33" s="79">
        <f t="shared" si="0"/>
        <v>0</v>
      </c>
      <c r="H33" s="80">
        <f>H34</f>
        <v>285700</v>
      </c>
      <c r="I33" s="80">
        <f>I35</f>
        <v>0</v>
      </c>
      <c r="J33" s="79">
        <f t="shared" si="1"/>
        <v>0</v>
      </c>
      <c r="K33" s="79">
        <f t="shared" si="2"/>
        <v>100</v>
      </c>
      <c r="L33" s="119">
        <f t="shared" si="3"/>
        <v>-467900</v>
      </c>
      <c r="M33" s="119">
        <f t="shared" si="4"/>
        <v>37.911358811040344</v>
      </c>
    </row>
    <row r="34" spans="1:13" ht="16.5" customHeight="1" x14ac:dyDescent="0.25">
      <c r="A34" s="13" t="s">
        <v>68</v>
      </c>
      <c r="B34" s="17" t="s">
        <v>101</v>
      </c>
      <c r="C34" s="82">
        <f>C35</f>
        <v>753600</v>
      </c>
      <c r="D34" s="82">
        <f>D35</f>
        <v>20.857366170769133</v>
      </c>
      <c r="E34" s="81">
        <v>285700</v>
      </c>
      <c r="F34" s="82">
        <v>285700</v>
      </c>
      <c r="G34" s="81">
        <f t="shared" si="0"/>
        <v>0</v>
      </c>
      <c r="H34" s="82">
        <v>285700</v>
      </c>
      <c r="I34" s="82">
        <f>I35</f>
        <v>0</v>
      </c>
      <c r="J34" s="81">
        <f t="shared" si="1"/>
        <v>0</v>
      </c>
      <c r="K34" s="81">
        <f t="shared" si="2"/>
        <v>100</v>
      </c>
      <c r="L34" s="117">
        <f t="shared" si="3"/>
        <v>-467900</v>
      </c>
      <c r="M34" s="117">
        <f t="shared" si="4"/>
        <v>37.911358811040344</v>
      </c>
    </row>
    <row r="35" spans="1:13" ht="23.25" x14ac:dyDescent="0.25">
      <c r="A35" s="13" t="s">
        <v>69</v>
      </c>
      <c r="B35" s="17" t="s">
        <v>102</v>
      </c>
      <c r="C35" s="82">
        <v>753600</v>
      </c>
      <c r="D35" s="82">
        <f>C35/C32*100</f>
        <v>20.857366170769133</v>
      </c>
      <c r="E35" s="81"/>
      <c r="F35" s="82"/>
      <c r="G35" s="81">
        <f t="shared" si="0"/>
        <v>0</v>
      </c>
      <c r="H35" s="82"/>
      <c r="I35" s="82">
        <f>H35/H32*100</f>
        <v>0</v>
      </c>
      <c r="J35" s="81">
        <f t="shared" ref="J35:J36" si="6">H35-F35</f>
        <v>0</v>
      </c>
      <c r="K35" s="81"/>
      <c r="L35" s="117">
        <f t="shared" si="3"/>
        <v>-753600</v>
      </c>
      <c r="M35" s="117">
        <f t="shared" si="4"/>
        <v>0</v>
      </c>
    </row>
    <row r="36" spans="1:13" s="103" customFormat="1" x14ac:dyDescent="0.25">
      <c r="A36" s="105" t="s">
        <v>96</v>
      </c>
      <c r="B36" s="102" t="s">
        <v>103</v>
      </c>
      <c r="C36" s="80">
        <v>1340000</v>
      </c>
      <c r="D36" s="80">
        <f>C36/C32*100</f>
        <v>37.087142607259338</v>
      </c>
      <c r="E36" s="80">
        <v>490000</v>
      </c>
      <c r="F36" s="80">
        <v>490000</v>
      </c>
      <c r="G36" s="80">
        <f t="shared" si="0"/>
        <v>0</v>
      </c>
      <c r="H36" s="80">
        <v>490000</v>
      </c>
      <c r="I36" s="80">
        <f>H36/H32*100</f>
        <v>8.1225056458583591</v>
      </c>
      <c r="J36" s="80">
        <f t="shared" si="6"/>
        <v>0</v>
      </c>
      <c r="K36" s="80">
        <f t="shared" ref="K36" si="7">H36/F36*100</f>
        <v>100</v>
      </c>
      <c r="L36" s="119">
        <f t="shared" si="3"/>
        <v>-850000</v>
      </c>
      <c r="M36" s="119">
        <f t="shared" si="4"/>
        <v>36.567164179104481</v>
      </c>
    </row>
    <row r="37" spans="1:13" ht="24.75" x14ac:dyDescent="0.25">
      <c r="A37" s="76" t="s">
        <v>57</v>
      </c>
      <c r="B37" s="16" t="s">
        <v>104</v>
      </c>
      <c r="C37" s="80">
        <f>SUM(C38:C39)</f>
        <v>51000</v>
      </c>
      <c r="D37" s="80">
        <f>C37/C32*100</f>
        <v>1.4115255768434525</v>
      </c>
      <c r="E37" s="79">
        <f>E38+E39</f>
        <v>53900</v>
      </c>
      <c r="F37" s="79">
        <f>F38+F39</f>
        <v>53900</v>
      </c>
      <c r="G37" s="79">
        <f t="shared" si="0"/>
        <v>0</v>
      </c>
      <c r="H37" s="80">
        <f>SUM(H38:H39)</f>
        <v>53900</v>
      </c>
      <c r="I37" s="80">
        <f>H37/H32*100</f>
        <v>0.89347562104441958</v>
      </c>
      <c r="J37" s="79">
        <f t="shared" si="1"/>
        <v>0</v>
      </c>
      <c r="K37" s="79">
        <f t="shared" si="2"/>
        <v>100</v>
      </c>
      <c r="L37" s="117">
        <f t="shared" si="3"/>
        <v>2900</v>
      </c>
      <c r="M37" s="117">
        <f t="shared" si="4"/>
        <v>105.68627450980392</v>
      </c>
    </row>
    <row r="38" spans="1:13" ht="39" customHeight="1" x14ac:dyDescent="0.25">
      <c r="A38" s="77" t="s">
        <v>56</v>
      </c>
      <c r="B38" s="17" t="s">
        <v>105</v>
      </c>
      <c r="C38" s="83">
        <v>36000</v>
      </c>
      <c r="D38" s="83">
        <f>C38/C32*100</f>
        <v>0.99637099541890761</v>
      </c>
      <c r="E38" s="81">
        <v>9200</v>
      </c>
      <c r="F38" s="82">
        <v>9200</v>
      </c>
      <c r="G38" s="81">
        <f t="shared" si="0"/>
        <v>0</v>
      </c>
      <c r="H38" s="83">
        <v>9200</v>
      </c>
      <c r="I38" s="83">
        <f>H38/H32*100</f>
        <v>0.15250418763652429</v>
      </c>
      <c r="J38" s="81">
        <f t="shared" si="1"/>
        <v>0</v>
      </c>
      <c r="K38" s="81">
        <f t="shared" si="2"/>
        <v>100</v>
      </c>
      <c r="L38" s="117">
        <f t="shared" si="3"/>
        <v>-26800</v>
      </c>
      <c r="M38" s="117">
        <f t="shared" si="4"/>
        <v>25.555555555555554</v>
      </c>
    </row>
    <row r="39" spans="1:13" ht="27" customHeight="1" x14ac:dyDescent="0.25">
      <c r="A39" s="77" t="s">
        <v>87</v>
      </c>
      <c r="B39" s="17" t="s">
        <v>106</v>
      </c>
      <c r="C39" s="83">
        <v>15000</v>
      </c>
      <c r="D39" s="83">
        <f>C39/C32*100</f>
        <v>0.41515458142454487</v>
      </c>
      <c r="E39" s="81">
        <v>44700</v>
      </c>
      <c r="F39" s="82">
        <v>44700</v>
      </c>
      <c r="G39" s="81">
        <f t="shared" si="0"/>
        <v>0</v>
      </c>
      <c r="H39" s="83">
        <v>44700</v>
      </c>
      <c r="I39" s="83">
        <f>H39/H32*100</f>
        <v>0.74097143340789517</v>
      </c>
      <c r="J39" s="81">
        <f t="shared" ref="J39" si="8">H39-F39</f>
        <v>0</v>
      </c>
      <c r="K39" s="81">
        <f t="shared" ref="K39" si="9">H39/F39*100</f>
        <v>100</v>
      </c>
      <c r="L39" s="117">
        <f t="shared" si="3"/>
        <v>29700</v>
      </c>
      <c r="M39" s="117">
        <f t="shared" si="4"/>
        <v>298</v>
      </c>
    </row>
    <row r="40" spans="1:13" s="53" customFormat="1" x14ac:dyDescent="0.25">
      <c r="A40" s="76" t="s">
        <v>40</v>
      </c>
      <c r="B40" s="16" t="s">
        <v>107</v>
      </c>
      <c r="C40" s="84">
        <f>SUM(C41:C41)</f>
        <v>1468512</v>
      </c>
      <c r="D40" s="84">
        <f>C40/C32*100</f>
        <v>40.643965645128077</v>
      </c>
      <c r="E40" s="79">
        <f>E41</f>
        <v>5472740.0700000003</v>
      </c>
      <c r="F40" s="79">
        <f>F41</f>
        <v>5472740.0700000003</v>
      </c>
      <c r="G40" s="79">
        <f t="shared" si="0"/>
        <v>0</v>
      </c>
      <c r="H40" s="84">
        <f>SUM(H41:H41)</f>
        <v>5203021.2300000004</v>
      </c>
      <c r="I40" s="84">
        <f>H40/H32*100</f>
        <v>86.248100645297768</v>
      </c>
      <c r="J40" s="79">
        <f t="shared" ref="J40:J41" si="10">H40-F40</f>
        <v>-269718.83999999985</v>
      </c>
      <c r="K40" s="79">
        <f t="shared" ref="K40:K41" si="11">H40/F40*100</f>
        <v>95.071594182253932</v>
      </c>
      <c r="L40" s="119">
        <f t="shared" si="3"/>
        <v>3734509.2300000004</v>
      </c>
      <c r="M40" s="119">
        <f t="shared" si="4"/>
        <v>354.30566655226517</v>
      </c>
    </row>
    <row r="41" spans="1:13" s="54" customFormat="1" ht="25.5" customHeight="1" x14ac:dyDescent="0.25">
      <c r="A41" s="78" t="s">
        <v>70</v>
      </c>
      <c r="B41" s="17" t="s">
        <v>108</v>
      </c>
      <c r="C41" s="96">
        <v>1468512</v>
      </c>
      <c r="D41" s="83">
        <f>C41/C32*100</f>
        <v>40.643965645128077</v>
      </c>
      <c r="E41" s="81">
        <v>5472740.0700000003</v>
      </c>
      <c r="F41" s="82">
        <v>5472740.0700000003</v>
      </c>
      <c r="G41" s="81">
        <f t="shared" si="0"/>
        <v>0</v>
      </c>
      <c r="H41" s="96">
        <v>5203021.2300000004</v>
      </c>
      <c r="I41" s="83">
        <f>H41/H32*100</f>
        <v>86.248100645297768</v>
      </c>
      <c r="J41" s="81">
        <f t="shared" si="10"/>
        <v>-269718.83999999985</v>
      </c>
      <c r="K41" s="81">
        <f t="shared" si="11"/>
        <v>95.071594182253932</v>
      </c>
      <c r="L41" s="117">
        <f t="shared" si="3"/>
        <v>3734509.2300000004</v>
      </c>
      <c r="M41" s="117">
        <f t="shared" si="4"/>
        <v>354.30566655226517</v>
      </c>
    </row>
    <row r="42" spans="1:13" ht="18" customHeight="1" x14ac:dyDescent="0.25">
      <c r="A42" s="6" t="s">
        <v>36</v>
      </c>
      <c r="B42" s="5"/>
      <c r="C42" s="85">
        <f>C10+C31</f>
        <v>4114481.34</v>
      </c>
      <c r="D42" s="86">
        <v>100</v>
      </c>
      <c r="E42" s="85">
        <f>E10+E31</f>
        <v>7029125.0700000003</v>
      </c>
      <c r="F42" s="85">
        <f>F10+F31</f>
        <v>7029125.0700000003</v>
      </c>
      <c r="G42" s="79">
        <f t="shared" si="0"/>
        <v>0</v>
      </c>
      <c r="H42" s="85">
        <f>H10+H31</f>
        <v>6742217.2400000002</v>
      </c>
      <c r="I42" s="86">
        <v>100</v>
      </c>
      <c r="J42" s="87">
        <f t="shared" si="1"/>
        <v>-286907.83000000007</v>
      </c>
      <c r="K42" s="79">
        <f t="shared" si="2"/>
        <v>95.918299544497927</v>
      </c>
      <c r="L42" s="118">
        <f t="shared" si="3"/>
        <v>2627735.9000000004</v>
      </c>
      <c r="M42" s="118">
        <f t="shared" si="4"/>
        <v>163.8655442292029</v>
      </c>
    </row>
    <row r="43" spans="1:13" ht="15.75" x14ac:dyDescent="0.25">
      <c r="A43" s="7"/>
    </row>
    <row r="44" spans="1:13" ht="16.5" customHeight="1" x14ac:dyDescent="0.25">
      <c r="A44" s="14"/>
      <c r="B44" s="14"/>
      <c r="C44" s="14"/>
      <c r="D44" s="14"/>
      <c r="E44" s="14"/>
      <c r="F44" s="70"/>
      <c r="G44" s="14"/>
      <c r="H44" s="70"/>
      <c r="I44" s="70"/>
      <c r="J44" s="14"/>
    </row>
    <row r="45" spans="1:13" ht="27" customHeight="1" x14ac:dyDescent="0.25">
      <c r="A45" s="14" t="s">
        <v>58</v>
      </c>
      <c r="B45" s="14"/>
      <c r="C45" s="14"/>
      <c r="D45" s="14"/>
      <c r="E45" s="14"/>
      <c r="F45" s="70"/>
      <c r="G45" s="14"/>
      <c r="H45" s="70"/>
      <c r="I45" s="70"/>
      <c r="J45" s="14"/>
      <c r="K45" s="14" t="s">
        <v>59</v>
      </c>
    </row>
    <row r="46" spans="1:13" ht="18.75" customHeight="1" x14ac:dyDescent="0.25">
      <c r="A46" s="14" t="s">
        <v>22</v>
      </c>
      <c r="B46" s="14"/>
      <c r="C46" s="14"/>
      <c r="D46" s="14"/>
      <c r="E46" s="14"/>
      <c r="F46" s="70"/>
      <c r="G46" s="14"/>
      <c r="H46" s="70"/>
      <c r="I46" s="70"/>
      <c r="J46" s="14"/>
    </row>
    <row r="47" spans="1:13" ht="18.75" customHeight="1" x14ac:dyDescent="0.25">
      <c r="A47" s="14" t="s">
        <v>23</v>
      </c>
      <c r="B47" s="14"/>
      <c r="C47" s="14"/>
      <c r="D47" s="14"/>
      <c r="E47" s="14"/>
      <c r="F47" s="70"/>
      <c r="G47" s="14"/>
      <c r="H47" s="70"/>
      <c r="I47" s="70"/>
      <c r="J47" s="14"/>
      <c r="K47" s="14" t="s">
        <v>24</v>
      </c>
    </row>
    <row r="48" spans="1:13" ht="18.75" customHeight="1" x14ac:dyDescent="0.25">
      <c r="A48" s="14" t="s">
        <v>22</v>
      </c>
      <c r="B48" s="14"/>
      <c r="C48" s="14"/>
      <c r="D48" s="14"/>
      <c r="E48" s="14"/>
      <c r="F48" s="70"/>
      <c r="G48" s="14"/>
      <c r="H48" s="70"/>
      <c r="I48" s="70"/>
      <c r="J48" s="14"/>
    </row>
    <row r="49" spans="1:1" x14ac:dyDescent="0.25">
      <c r="A49" s="14"/>
    </row>
  </sheetData>
  <mergeCells count="25">
    <mergeCell ref="A8:A9"/>
    <mergeCell ref="L5:M6"/>
    <mergeCell ref="M8:M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K8:K9"/>
    <mergeCell ref="L8:L9"/>
    <mergeCell ref="J8:J9"/>
    <mergeCell ref="D8:D9"/>
    <mergeCell ref="E8:E9"/>
    <mergeCell ref="I8:I9"/>
    <mergeCell ref="B8:B9"/>
    <mergeCell ref="C8:C9"/>
    <mergeCell ref="F8:F9"/>
    <mergeCell ref="G8:G9"/>
    <mergeCell ref="H8:H9"/>
  </mergeCells>
  <pageMargins left="0.9055118110236221" right="0.11811023622047245" top="0.74803149606299213" bottom="0.74803149606299213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2015-04-22T06:20:47Z</dcterms:modified>
</cp:coreProperties>
</file>